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ityofpleasantonca-my.sharepoint.com/personal/jarvizu_cityofpleasantonca_gov/Documents/Desktop/"/>
    </mc:Choice>
  </mc:AlternateContent>
  <xr:revisionPtr revIDLastSave="0" documentId="8_{5BB0A221-B56D-4D21-9438-DA48017E1F92}" xr6:coauthVersionLast="47" xr6:coauthVersionMax="47" xr10:uidLastSave="{00000000-0000-0000-0000-000000000000}"/>
  <bookViews>
    <workbookView xWindow="-110" yWindow="-110" windowWidth="38620" windowHeight="21820" xr2:uid="{F76D3160-B5F1-462D-9E18-E4D9A89595EB}"/>
  </bookViews>
  <sheets>
    <sheet name="Calculation Sheet" sheetId="1" r:id="rId1"/>
  </sheets>
  <definedNames>
    <definedName name="_xlnm.Print_Area" localSheetId="0">'Calculation Sheet'!$A$1:$L$50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21" i="1"/>
  <c r="H20" i="1"/>
  <c r="J37" i="1"/>
  <c r="G41" i="1" s="1"/>
  <c r="H37" i="1" l="1"/>
  <c r="G40" i="1" l="1"/>
  <c r="G42" i="1" l="1"/>
  <c r="G44" i="1" s="1"/>
  <c r="G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Arvizu</author>
  </authors>
  <commentList>
    <comment ref="B19" authorId="0" shapeId="0" xr:uid="{79E20E43-4FB4-4731-91EA-7D1C1ECF71B8}">
      <text>
        <r>
          <rPr>
            <sz val="9"/>
            <color indexed="81"/>
            <rFont val="Tahoma"/>
            <charset val="1"/>
          </rPr>
          <t xml:space="preserve">2022 CEC 220.83(A)(1)
General lighting and general-use receptacles at 33 volt-amperes/m2 or 3 volt-amperes/ft2 as determined by 220.12
</t>
        </r>
      </text>
    </comment>
    <comment ref="B20" authorId="0" shapeId="0" xr:uid="{8224FD61-8189-4E50-BB10-E19ED22478C2}">
      <text>
        <r>
          <rPr>
            <sz val="9"/>
            <color indexed="81"/>
            <rFont val="Tahoma"/>
            <charset val="1"/>
          </rPr>
          <t xml:space="preserve">2022 CEC 220.83(A)(2)
1500 volt-amperes for each 2-wire, 20-ampere small-appliance branch circuit.
2022 CEC 210.11(C)(1)
(1) Small-Appliance Branch Circuits
In addition to the number of branch circuits required by other parts of this section, two or more 20-ampere small-appliance branch circuits shall be provided for all receptacle outlets specified by 210.52(B).
</t>
        </r>
      </text>
    </comment>
    <comment ref="B21" authorId="0" shapeId="0" xr:uid="{0A637105-D2E1-44EB-9758-4771E1521CC0}">
      <text>
        <r>
          <rPr>
            <sz val="9"/>
            <color indexed="81"/>
            <rFont val="Tahoma"/>
            <charset val="1"/>
          </rPr>
          <t xml:space="preserve">2022 CEC 220.83(A)(2)
Each laundry branch circuit covered in 210.11(C)(1) and (C)(2).
2022 CEC 210.11(C)(2)
(2) Laundry Branch Circuits
In addition to the number of branch circuits required by other parts of this section, at least one additional 20-ampere branch circuit shall be provided to supply the laundry receptacle outlet(s) required by 210.52(F). This circuit shall have no other outlets.
</t>
        </r>
      </text>
    </comment>
    <comment ref="B22" authorId="0" shapeId="0" xr:uid="{2F5DC23B-86BE-4D9C-A724-F10CC05CFD81}">
      <text>
        <r>
          <rPr>
            <sz val="9"/>
            <color indexed="81"/>
            <rFont val="Tahoma"/>
            <family val="2"/>
          </rPr>
          <t xml:space="preserve">2022 CEC 220.83(A)(2)
(2)1500 volt-amperes for each 2-wire, 20-ampere small-appliance branch circuit and each laundry branch circuit covered in 210.11(C)(1) and (C)(2)
220.54 Electric Clothes Dryers — Dwelling Unit(s)
The load for household electric clothes dryers in a dwelling unit(s) shall be either 5000 watts (volt-amperes) or the nameplate rating, whichever is larger, for each dryer served.
For more info regarding multiply dryer loads, see 2022 CEC 220.54.
</t>
        </r>
      </text>
    </comment>
    <comment ref="B23" authorId="0" shapeId="0" xr:uid="{A0385783-8082-41A8-BCEF-4E93937A89CB}">
      <text>
        <r>
          <rPr>
            <sz val="9"/>
            <color indexed="81"/>
            <rFont val="Tahoma"/>
            <family val="2"/>
          </rPr>
          <t xml:space="preserve">2022 CEC 220.83(A)(3)(b)
The nameplate rating of the following:
(b)Ranges, wall-mounted ovens, counter-mounted cooking units.
</t>
        </r>
      </text>
    </comment>
    <comment ref="B24" authorId="0" shapeId="0" xr:uid="{2DE5DA0B-56CB-4F58-A094-AB3774EEB157}">
      <text>
        <r>
          <rPr>
            <sz val="9"/>
            <color indexed="81"/>
            <rFont val="Tahoma"/>
            <family val="2"/>
          </rPr>
          <t xml:space="preserve">2022 CEC 220.83(A)(3)(a)
(a)The nameplate rating of the following:
All appliances that are fastened in place, permanently connected, or located to be on a specific circuit.
</t>
        </r>
      </text>
    </comment>
    <comment ref="B25" authorId="0" shapeId="0" xr:uid="{A48E4B45-CDA6-4453-AD4A-4B8A3FC9A272}">
      <text>
        <r>
          <rPr>
            <sz val="9"/>
            <color indexed="81"/>
            <rFont val="Tahoma"/>
            <family val="2"/>
          </rPr>
          <t>2022 CEC 220.83(A)(3)(a)
(a)The nameplate rating of the following:
All appliances that are fastened in place, permanently connected, or located to be on a specific circuit.</t>
        </r>
      </text>
    </comment>
    <comment ref="B26" authorId="0" shapeId="0" xr:uid="{F85F68A8-A89C-4587-8FB0-19D2F91A9B4F}">
      <text>
        <r>
          <rPr>
            <sz val="9"/>
            <color indexed="81"/>
            <rFont val="Tahoma"/>
            <family val="2"/>
          </rPr>
          <t>2022 CEC 220.83(A)(3)(a)
(a)The nameplate rating of the following:
All appliances that are fastened in place, permanently connected, or located to be on a specific circuit.</t>
        </r>
      </text>
    </comment>
    <comment ref="B27" authorId="0" shapeId="0" xr:uid="{9229CF6F-08A2-460C-95E7-89D1BC993424}">
      <text>
        <r>
          <rPr>
            <sz val="9"/>
            <color indexed="81"/>
            <rFont val="Tahoma"/>
            <family val="2"/>
          </rPr>
          <t>2022 CEC 220.83(A)(3)(a)
(a)The nameplate rating of the following:
All appliances that are fastened in place, permanently connected, or located to be on a specific circuit.</t>
        </r>
      </text>
    </comment>
    <comment ref="B28" authorId="0" shapeId="0" xr:uid="{5F05A510-7F85-4A9F-AF65-9E9DFE206133}">
      <text>
        <r>
          <rPr>
            <sz val="9"/>
            <color indexed="81"/>
            <rFont val="Tahoma"/>
            <family val="2"/>
          </rPr>
          <t xml:space="preserve">2022 CEC 220.83(A)(3)(a)
(a)The nameplate rating of the following:
All appliances that are fastened in place, permanently connected, or located to be on a specific circuit.
</t>
        </r>
      </text>
    </comment>
    <comment ref="B29" authorId="0" shapeId="0" xr:uid="{4523094E-AAB2-403B-82C6-4CC10D320484}">
      <text>
        <r>
          <rPr>
            <sz val="9"/>
            <color indexed="81"/>
            <rFont val="Tahoma"/>
            <charset val="1"/>
          </rPr>
          <t>2022 CEC 220.83(A)(3)(a)
(a)The nameplate rating of the following:
All appliances that are fastened in place, permanently connected, or located to be on a specific circuit.</t>
        </r>
      </text>
    </comment>
    <comment ref="B30" authorId="0" shapeId="0" xr:uid="{E145D668-D694-4BDA-B8A0-318A7584B832}">
      <text>
        <r>
          <rPr>
            <sz val="9"/>
            <color indexed="81"/>
            <rFont val="Tahoma"/>
            <charset val="1"/>
          </rPr>
          <t>2022 CEC 220.83(B)
Air-conditioning equipment 100% of load, (no reduction factor can be applied to Air Condiutioner or Heat Pump load).</t>
        </r>
      </text>
    </comment>
    <comment ref="B31" authorId="0" shapeId="0" xr:uid="{E0A61218-E854-40C3-BA0F-4BA6CAA7A201}">
      <text>
        <r>
          <rPr>
            <sz val="9"/>
            <color indexed="81"/>
            <rFont val="Tahoma"/>
            <charset val="1"/>
          </rPr>
          <t xml:space="preserve">2022 220.14(A)
(A) Specific Appliances or Loads
An outlet for a specific appliance or other load not covered in 220.14(B) through (M) shall be calculated based on the ampere rating of the appliance or load served.
(Pool equipment is classified as equipment rather than an appliance. As such, no demand factor can be applied to pool equipment loads).
</t>
        </r>
      </text>
    </comment>
    <comment ref="B32" authorId="0" shapeId="0" xr:uid="{528D4515-F52B-49F6-8CDD-496A34E9D856}">
      <text>
        <r>
          <rPr>
            <sz val="9"/>
            <color indexed="81"/>
            <rFont val="Tahoma"/>
            <family val="2"/>
          </rPr>
          <t>2022 CEC 220.83(B)
Central electric space heating load shall be applied 100%.
2022 CEC 220.51 Fixed Electric Space Heating
Fixed electric space-heating loads shall be calculated at 100 percent of the total connected load. However, in no case shall a feeder or service load current rating be less than the rating of the largest branch circuit supplied.
Exception: Where reduced loading of the conductors results from units operating on duty-cycle, intermittently, or from all units not operating at the same time, the authority having jurisdiction may grant permission for feeder and service conductors to have an ampacity less than 100 percent, provided the conductors have an ampacity for the load so determined.</t>
        </r>
      </text>
    </comment>
    <comment ref="B33" authorId="0" shapeId="0" xr:uid="{EA4A1D44-8AC1-4764-8509-E2E95B9451CD}">
      <text>
        <r>
          <rPr>
            <sz val="9"/>
            <color indexed="81"/>
            <rFont val="Tahoma"/>
            <family val="2"/>
          </rPr>
          <t>2022 220.14(A)
(A) Specific Appliances or Loads
An outlet for a specific appliance or other load not covered in 220.14(B) through (M) shall be calculated based on the ampere rating of the appliance or load served.
(EV chargers is considered equipment rather than an appliance. As such, no demand factor can be applied to EV charger loads. Apply 100% of EV charger name plate rating).</t>
        </r>
      </text>
    </comment>
    <comment ref="B34" authorId="0" shapeId="0" xr:uid="{FC44A33F-96DA-4274-B92D-6158FE7D881E}">
      <text>
        <r>
          <rPr>
            <sz val="9"/>
            <color indexed="81"/>
            <rFont val="Tahoma"/>
            <family val="2"/>
          </rPr>
          <t xml:space="preserve">2022 220.14(A)
(A) Specific Appliances or Loads
An outlet for a specific appliance or other load not covered in 220.14(B) through (M) shall be calculated based on the ampere rating of the appliance or load served.
(Pool equipment is classified as equipment rather than an appliance. As such, no demand factor can be applied to pool equipment loads).
</t>
        </r>
      </text>
    </comment>
    <comment ref="B39" authorId="0" shapeId="0" xr:uid="{D0A37251-F8A0-452F-B0C2-9F66A80509BA}">
      <text>
        <r>
          <rPr>
            <sz val="9"/>
            <color indexed="81"/>
            <rFont val="Tahoma"/>
            <family val="2"/>
          </rPr>
          <t>2022 CEC 220.83(A) or (B)
The following percentages shall be used for existing and additional new loads.
Load (kVA) Percent of Load
First 8 kVA of load at 100
Remainder of load at 40</t>
        </r>
      </text>
    </comment>
    <comment ref="B40" authorId="0" shapeId="0" xr:uid="{C7CE72CF-E1CC-4A1D-A606-3901F61CA61F}">
      <text>
        <r>
          <rPr>
            <sz val="9"/>
            <color indexed="81"/>
            <rFont val="Tahoma"/>
            <family val="2"/>
          </rPr>
          <t>2022 CEC 220.83(A) or (B)
The following percentages shall be used for existing and additional new loads.
Load (kVA) Percent of Load
First 8 kVA of load at 100
Remainder of load at 40</t>
        </r>
      </text>
    </comment>
  </commentList>
</comments>
</file>

<file path=xl/sharedStrings.xml><?xml version="1.0" encoding="utf-8"?>
<sst xmlns="http://schemas.openxmlformats.org/spreadsheetml/2006/main" count="65" uniqueCount="49">
  <si>
    <t>Community Development Department</t>
  </si>
  <si>
    <t>Building and Safety Division</t>
  </si>
  <si>
    <t>200 Old Bernal Avenue | P.O. Box 520</t>
  </si>
  <si>
    <t>Phone 925-931-5300 | www.pleasantonpermits.com</t>
  </si>
  <si>
    <t>Pleasanton, California 94566-0802</t>
  </si>
  <si>
    <t>EXISTING DWELLING UNIT LOAD CALCULATION</t>
  </si>
  <si>
    <t>JOB ADDRESS:</t>
  </si>
  <si>
    <t>PREPARED BY:</t>
  </si>
  <si>
    <t>CONTACT PHONE:</t>
  </si>
  <si>
    <t>DATE:</t>
  </si>
  <si>
    <t>QUANTITY</t>
  </si>
  <si>
    <t>LOAD</t>
  </si>
  <si>
    <t>MIN RATING</t>
  </si>
  <si>
    <t>COLUMN 1</t>
  </si>
  <si>
    <t>COLUMN 2</t>
  </si>
  <si>
    <t>Common Values</t>
  </si>
  <si>
    <t>Electric oven(s)</t>
  </si>
  <si>
    <t>Dishwasher</t>
  </si>
  <si>
    <t>Garbage disposal</t>
  </si>
  <si>
    <t>Microwave</t>
  </si>
  <si>
    <t>Pool equipment</t>
  </si>
  <si>
    <t>Individual space heating</t>
  </si>
  <si>
    <t>EV charger</t>
  </si>
  <si>
    <t xml:space="preserve">Other: </t>
  </si>
  <si>
    <t>TOTAL WATTS</t>
  </si>
  <si>
    <t>TOTAL WATTS:</t>
  </si>
  <si>
    <t>3 x sq. ft.</t>
  </si>
  <si>
    <t>Electric cook top(s)</t>
  </si>
  <si>
    <t>Nameplate rating</t>
  </si>
  <si>
    <t>Jacuzzi tub</t>
  </si>
  <si>
    <t>Small appliance circuits (2 min.)</t>
  </si>
  <si>
    <t>Laundry circuit (1 min.)</t>
  </si>
  <si>
    <t>Forced air unit</t>
  </si>
  <si>
    <t>MINIMUM SERVICE REQUIRED (TOTAL WATTS / 240 V):</t>
  </si>
  <si>
    <t>1,500 ea.</t>
  </si>
  <si>
    <t>SERVICE/FEEDER AMPS:</t>
  </si>
  <si>
    <t xml:space="preserve">The above schedule is intended as a guide for those desiring to prepare their own plans. Because of varying conditions, details as shown may meet the requirements of the Electrical Code. See article 220.83 of the National Electrical Code for exact requirements. </t>
  </si>
  <si>
    <t>PERMIT #:</t>
  </si>
  <si>
    <t>Refrigerator</t>
  </si>
  <si>
    <t>First 8000 watts  from Column 1 at 100%:</t>
  </si>
  <si>
    <t>Value for service/feeder must be provided.</t>
  </si>
  <si>
    <t>Air conditioner(s)/ Heat Pumps(s)</t>
  </si>
  <si>
    <t>Dwelling square feet.</t>
  </si>
  <si>
    <t xml:space="preserve">REVISED 10/2024  JLA </t>
  </si>
  <si>
    <t>(Column 1 total - 8,000) x 0.40%:</t>
  </si>
  <si>
    <t>1,500VA each</t>
  </si>
  <si>
    <t>5,000VA minimum</t>
  </si>
  <si>
    <t>Column 2 Total at 100%:</t>
  </si>
  <si>
    <t>Dryer (5000 min or name plate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</si>
</sst>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i/>
      <sz val="11"/>
      <color theme="1"/>
      <name val="Calibri"/>
      <family val="2"/>
      <scheme val="minor"/>
    </font>
    <font>
      <i/>
      <sz val="8"/>
      <color theme="1"/>
      <name val="Calibri"/>
      <family val="2"/>
      <scheme val="minor"/>
    </font>
    <font>
      <b/>
      <i/>
      <sz val="8"/>
      <color theme="1"/>
      <name val="Calibri"/>
      <family val="2"/>
      <scheme val="minor"/>
    </font>
    <font>
      <b/>
      <i/>
      <sz val="11"/>
      <color theme="1"/>
      <name val="Calibri"/>
      <family val="2"/>
      <scheme val="minor"/>
    </font>
    <font>
      <sz val="8"/>
      <color theme="1"/>
      <name val="Calibri"/>
      <family val="2"/>
      <scheme val="minor"/>
    </font>
    <font>
      <sz val="9"/>
      <color indexed="81"/>
      <name val="Tahoma"/>
      <charset val="1"/>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0" xfId="0" applyProtection="1">
      <protection hidden="1"/>
    </xf>
    <xf numFmtId="0" fontId="0" fillId="0" borderId="3" xfId="0" applyBorder="1" applyProtection="1">
      <protection hidden="1"/>
    </xf>
    <xf numFmtId="0" fontId="5" fillId="0" borderId="3" xfId="0" applyFont="1" applyBorder="1" applyProtection="1">
      <protection hidden="1"/>
    </xf>
    <xf numFmtId="0" fontId="5" fillId="0" borderId="0" xfId="0" applyFont="1" applyProtection="1">
      <protection hidden="1"/>
    </xf>
    <xf numFmtId="0" fontId="0" fillId="0" borderId="0" xfId="0" applyAlignment="1" applyProtection="1">
      <alignment horizontal="right"/>
      <protection hidden="1"/>
    </xf>
    <xf numFmtId="0" fontId="2" fillId="0" borderId="5" xfId="0" applyFont="1" applyBorder="1" applyAlignment="1" applyProtection="1">
      <alignment horizontal="center" vertical="center"/>
      <protection hidden="1"/>
    </xf>
    <xf numFmtId="0" fontId="7"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protection hidden="1"/>
    </xf>
    <xf numFmtId="3" fontId="6" fillId="0" borderId="1" xfId="0"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4" fontId="0" fillId="0" borderId="1" xfId="1" applyNumberFormat="1" applyFont="1" applyBorder="1" applyAlignment="1" applyProtection="1">
      <alignment horizontal="center"/>
      <protection hidden="1"/>
    </xf>
    <xf numFmtId="164" fontId="2" fillId="0" borderId="1" xfId="1" applyNumberFormat="1" applyFont="1" applyBorder="1" applyAlignment="1" applyProtection="1">
      <alignment horizontal="center"/>
      <protection hidden="1"/>
    </xf>
    <xf numFmtId="0" fontId="2" fillId="0" borderId="0" xfId="0" applyFont="1" applyProtection="1">
      <protection hidden="1"/>
    </xf>
    <xf numFmtId="0" fontId="8" fillId="0" borderId="0" xfId="0" applyFont="1" applyProtection="1">
      <protection hidden="1"/>
    </xf>
    <xf numFmtId="0" fontId="3" fillId="0" borderId="0" xfId="0" applyFont="1" applyProtection="1">
      <protection hidden="1"/>
    </xf>
    <xf numFmtId="0" fontId="5" fillId="0" borderId="0" xfId="0" applyFont="1" applyAlignment="1" applyProtection="1">
      <alignment horizontal="left"/>
      <protection hidden="1"/>
    </xf>
    <xf numFmtId="0" fontId="0" fillId="2" borderId="5" xfId="0" applyFill="1" applyBorder="1" applyAlignment="1" applyProtection="1">
      <alignment horizontal="center"/>
      <protection locked="0" hidden="1"/>
    </xf>
    <xf numFmtId="0" fontId="0" fillId="2" borderId="2" xfId="0" applyFill="1" applyBorder="1" applyAlignment="1" applyProtection="1">
      <alignment horizontal="left"/>
      <protection locked="0"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0" fillId="0" borderId="5" xfId="0" applyBorder="1" applyAlignment="1" applyProtection="1">
      <alignment horizontal="left"/>
      <protection hidden="1"/>
    </xf>
    <xf numFmtId="0" fontId="0" fillId="0" borderId="4" xfId="0" applyBorder="1" applyAlignment="1" applyProtection="1">
      <alignment horizontal="left"/>
      <protection hidden="1"/>
    </xf>
    <xf numFmtId="0" fontId="0" fillId="0" borderId="6" xfId="0" applyBorder="1" applyAlignment="1" applyProtection="1">
      <alignment horizontal="left"/>
      <protection hidden="1"/>
    </xf>
    <xf numFmtId="0" fontId="9" fillId="0" borderId="0" xfId="0" applyFont="1" applyAlignment="1" applyProtection="1">
      <alignment horizontal="center" wrapText="1"/>
      <protection hidden="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right"/>
      <protection hidden="1"/>
    </xf>
    <xf numFmtId="0" fontId="2" fillId="0" borderId="1" xfId="0" applyFont="1" applyBorder="1" applyAlignment="1" applyProtection="1">
      <alignment horizontal="right"/>
      <protection hidden="1"/>
    </xf>
    <xf numFmtId="164" fontId="0" fillId="2" borderId="5" xfId="1" applyNumberFormat="1" applyFont="1" applyFill="1" applyBorder="1" applyAlignment="1" applyProtection="1">
      <alignment horizontal="center"/>
      <protection locked="0" hidden="1"/>
    </xf>
    <xf numFmtId="164" fontId="0" fillId="2" borderId="6" xfId="1" applyNumberFormat="1" applyFont="1" applyFill="1" applyBorder="1" applyAlignment="1" applyProtection="1">
      <alignment horizontal="center"/>
      <protection locked="0" hidden="1"/>
    </xf>
    <xf numFmtId="164" fontId="2" fillId="0" borderId="5" xfId="1" applyNumberFormat="1" applyFont="1" applyBorder="1" applyAlignment="1" applyProtection="1">
      <alignment horizontal="center"/>
      <protection hidden="1"/>
    </xf>
    <xf numFmtId="164" fontId="2" fillId="0" borderId="6" xfId="1" applyNumberFormat="1" applyFont="1" applyBorder="1" applyAlignment="1" applyProtection="1">
      <alignment horizontal="center"/>
      <protection hidden="1"/>
    </xf>
    <xf numFmtId="164" fontId="0" fillId="3" borderId="5" xfId="1" applyNumberFormat="1" applyFont="1" applyFill="1" applyBorder="1" applyAlignment="1" applyProtection="1">
      <alignment horizontal="center"/>
      <protection hidden="1"/>
    </xf>
    <xf numFmtId="164" fontId="0" fillId="3" borderId="6" xfId="1" applyNumberFormat="1" applyFont="1" applyFill="1" applyBorder="1" applyAlignment="1" applyProtection="1">
      <alignment horizontal="center"/>
      <protection hidden="1"/>
    </xf>
    <xf numFmtId="0" fontId="0" fillId="0" borderId="1" xfId="0" applyBorder="1" applyAlignment="1" applyProtection="1">
      <alignment horizontal="right"/>
      <protection hidden="1"/>
    </xf>
    <xf numFmtId="164" fontId="0" fillId="2" borderId="5" xfId="1" applyNumberFormat="1" applyFont="1" applyFill="1" applyBorder="1" applyAlignment="1" applyProtection="1">
      <protection locked="0" hidden="1"/>
    </xf>
    <xf numFmtId="164" fontId="0" fillId="2" borderId="6" xfId="1" applyNumberFormat="1" applyFont="1" applyFill="1" applyBorder="1" applyAlignment="1" applyProtection="1">
      <protection locked="0" hidden="1"/>
    </xf>
    <xf numFmtId="164" fontId="0" fillId="3" borderId="5" xfId="1" applyNumberFormat="1" applyFont="1" applyFill="1" applyBorder="1" applyAlignment="1" applyProtection="1">
      <protection hidden="1"/>
    </xf>
    <xf numFmtId="164" fontId="0" fillId="3" borderId="6" xfId="1" applyNumberFormat="1" applyFont="1" applyFill="1" applyBorder="1" applyAlignment="1" applyProtection="1">
      <protection hidden="1"/>
    </xf>
    <xf numFmtId="164" fontId="0" fillId="0" borderId="5" xfId="1" applyNumberFormat="1" applyFont="1" applyFill="1" applyBorder="1" applyAlignment="1" applyProtection="1">
      <protection hidden="1"/>
    </xf>
    <xf numFmtId="164" fontId="0" fillId="0" borderId="6" xfId="1" applyNumberFormat="1" applyFont="1" applyFill="1" applyBorder="1" applyAlignment="1" applyProtection="1">
      <protection hidden="1"/>
    </xf>
    <xf numFmtId="164" fontId="2" fillId="0" borderId="5" xfId="1" applyNumberFormat="1" applyFont="1" applyBorder="1" applyAlignment="1" applyProtection="1">
      <protection hidden="1"/>
    </xf>
    <xf numFmtId="164" fontId="2" fillId="0" borderId="6" xfId="1" applyNumberFormat="1" applyFont="1" applyBorder="1" applyAlignment="1" applyProtection="1">
      <protection hidden="1"/>
    </xf>
    <xf numFmtId="0" fontId="2" fillId="0" borderId="5" xfId="0" applyFont="1" applyBorder="1" applyAlignment="1" applyProtection="1">
      <alignment horizontal="right"/>
      <protection hidden="1"/>
    </xf>
    <xf numFmtId="0" fontId="2" fillId="0" borderId="4" xfId="0" applyFont="1" applyBorder="1" applyAlignment="1" applyProtection="1">
      <alignment horizontal="right"/>
      <protection hidden="1"/>
    </xf>
    <xf numFmtId="0" fontId="2" fillId="0" borderId="6" xfId="0" applyFont="1" applyBorder="1" applyAlignment="1" applyProtection="1">
      <alignment horizontal="right"/>
      <protection hidden="1"/>
    </xf>
    <xf numFmtId="0" fontId="0" fillId="2" borderId="5" xfId="0" applyFill="1" applyBorder="1" applyAlignment="1" applyProtection="1">
      <alignment horizontal="left"/>
      <protection locked="0" hidden="1"/>
    </xf>
    <xf numFmtId="0" fontId="0" fillId="2" borderId="4" xfId="0" applyFill="1" applyBorder="1" applyAlignment="1" applyProtection="1">
      <alignment horizontal="left"/>
      <protection locked="0" hidden="1"/>
    </xf>
    <xf numFmtId="0" fontId="0" fillId="2" borderId="6" xfId="0" applyFill="1" applyBorder="1" applyAlignment="1" applyProtection="1">
      <alignment horizontal="left"/>
      <protection locked="0" hidden="1"/>
    </xf>
    <xf numFmtId="0" fontId="4" fillId="0" borderId="0" xfId="0" applyFont="1" applyAlignment="1" applyProtection="1">
      <alignment horizontal="center"/>
      <protection hidden="1"/>
    </xf>
    <xf numFmtId="0" fontId="2" fillId="0" borderId="0" xfId="0" applyFont="1" applyAlignment="1" applyProtection="1">
      <alignment horizontal="center"/>
      <protection hidden="1"/>
    </xf>
    <xf numFmtId="0" fontId="3" fillId="0" borderId="0" xfId="0" applyFont="1" applyAlignment="1" applyProtection="1">
      <alignment horizontal="center"/>
      <protection hidden="1"/>
    </xf>
  </cellXfs>
  <cellStyles count="2">
    <cellStyle name="Comma" xfId="1" builtinId="3"/>
    <cellStyle name="Normal" xfId="0" builtinId="0"/>
  </cellStyles>
  <dxfs count="4">
    <dxf>
      <font>
        <b/>
        <i val="0"/>
        <color rgb="FF006100"/>
      </font>
      <fill>
        <patternFill patternType="none">
          <bgColor auto="1"/>
        </patternFill>
      </fill>
    </dxf>
    <dxf>
      <font>
        <b/>
        <i val="0"/>
        <color rgb="FFFF0000"/>
      </font>
      <fill>
        <patternFill patternType="none">
          <bgColor auto="1"/>
        </patternFill>
      </fill>
    </dxf>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0</xdr:row>
      <xdr:rowOff>57150</xdr:rowOff>
    </xdr:from>
    <xdr:to>
      <xdr:col>2</xdr:col>
      <xdr:colOff>547821</xdr:colOff>
      <xdr:row>4</xdr:row>
      <xdr:rowOff>109538</xdr:rowOff>
    </xdr:to>
    <xdr:pic>
      <xdr:nvPicPr>
        <xdr:cNvPr id="2" name="Picture 1">
          <a:extLst>
            <a:ext uri="{FF2B5EF4-FFF2-40B4-BE49-F238E27FC236}">
              <a16:creationId xmlns:a16="http://schemas.microsoft.com/office/drawing/2014/main" id="{53A550B6-7B23-22F6-8DA4-9E48F1C6E58C}"/>
            </a:ext>
          </a:extLst>
        </xdr:cNvPr>
        <xdr:cNvPicPr>
          <a:picLocks noChangeAspect="1"/>
        </xdr:cNvPicPr>
      </xdr:nvPicPr>
      <xdr:blipFill>
        <a:blip xmlns:r="http://schemas.openxmlformats.org/officeDocument/2006/relationships" r:embed="rId1"/>
        <a:stretch>
          <a:fillRect/>
        </a:stretch>
      </xdr:blipFill>
      <xdr:spPr>
        <a:xfrm>
          <a:off x="104774" y="57150"/>
          <a:ext cx="1800989" cy="7762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D3CC-0CBC-4A53-A498-19C7D572E906}">
  <dimension ref="A1:L50"/>
  <sheetViews>
    <sheetView showGridLines="0" tabSelected="1" zoomScale="130" zoomScaleNormal="130" workbookViewId="0">
      <selection activeCell="H21" sqref="H21:I21"/>
    </sheetView>
  </sheetViews>
  <sheetFormatPr defaultColWidth="9.08984375" defaultRowHeight="14.5" x14ac:dyDescent="0.35"/>
  <cols>
    <col min="1" max="1" width="10.08984375" style="1" customWidth="1"/>
    <col min="2" max="5" width="8.90625" style="1" customWidth="1"/>
    <col min="6" max="6" width="9.08984375" style="1"/>
    <col min="7" max="7" width="8.81640625" style="1" customWidth="1"/>
    <col min="8" max="11" width="5.6328125" style="1" customWidth="1"/>
    <col min="12" max="12" width="6.6328125" style="4" customWidth="1"/>
    <col min="13" max="16384" width="9.08984375" style="1"/>
  </cols>
  <sheetData>
    <row r="1" spans="1:12" x14ac:dyDescent="0.35">
      <c r="F1" s="52" t="s">
        <v>0</v>
      </c>
      <c r="G1" s="52"/>
      <c r="H1" s="52"/>
      <c r="I1" s="52"/>
      <c r="J1" s="52"/>
      <c r="K1" s="52"/>
      <c r="L1" s="52"/>
    </row>
    <row r="2" spans="1:12" x14ac:dyDescent="0.35">
      <c r="F2" s="52" t="s">
        <v>1</v>
      </c>
      <c r="G2" s="52"/>
      <c r="H2" s="52"/>
      <c r="I2" s="52"/>
      <c r="J2" s="52"/>
      <c r="K2" s="52"/>
      <c r="L2" s="52"/>
    </row>
    <row r="3" spans="1:12" x14ac:dyDescent="0.35">
      <c r="F3" s="53" t="s">
        <v>2</v>
      </c>
      <c r="G3" s="53"/>
      <c r="H3" s="53"/>
      <c r="I3" s="53"/>
      <c r="J3" s="53"/>
      <c r="K3" s="53"/>
      <c r="L3" s="53"/>
    </row>
    <row r="4" spans="1:12" x14ac:dyDescent="0.35">
      <c r="F4" s="53" t="s">
        <v>4</v>
      </c>
      <c r="G4" s="53"/>
      <c r="H4" s="53"/>
      <c r="I4" s="53"/>
      <c r="J4" s="53"/>
      <c r="K4" s="53"/>
      <c r="L4" s="53"/>
    </row>
    <row r="5" spans="1:12" x14ac:dyDescent="0.35">
      <c r="F5" s="53" t="s">
        <v>3</v>
      </c>
      <c r="G5" s="53"/>
      <c r="H5" s="53"/>
      <c r="I5" s="53"/>
      <c r="J5" s="53"/>
      <c r="K5" s="53"/>
      <c r="L5" s="53"/>
    </row>
    <row r="6" spans="1:12" ht="14.5" customHeight="1" thickBot="1" x14ac:dyDescent="0.4">
      <c r="A6" s="2"/>
      <c r="B6" s="2"/>
      <c r="C6" s="2"/>
      <c r="D6" s="2"/>
      <c r="E6" s="2"/>
      <c r="F6" s="2"/>
      <c r="G6" s="2"/>
      <c r="H6" s="2"/>
      <c r="I6" s="2"/>
      <c r="J6" s="2"/>
      <c r="K6" s="2"/>
      <c r="L6" s="3"/>
    </row>
    <row r="7" spans="1:12" ht="14.5" customHeight="1" x14ac:dyDescent="0.35"/>
    <row r="8" spans="1:12" ht="18.5" x14ac:dyDescent="0.45">
      <c r="A8" s="51" t="s">
        <v>5</v>
      </c>
      <c r="B8" s="51"/>
      <c r="C8" s="51"/>
      <c r="D8" s="51"/>
      <c r="E8" s="51"/>
      <c r="F8" s="51"/>
      <c r="G8" s="51"/>
      <c r="H8" s="51"/>
      <c r="I8" s="51"/>
      <c r="J8" s="51"/>
      <c r="K8" s="51"/>
      <c r="L8" s="51"/>
    </row>
    <row r="9" spans="1:12" ht="14.5" customHeight="1" x14ac:dyDescent="0.35"/>
    <row r="10" spans="1:12" x14ac:dyDescent="0.35">
      <c r="C10" s="5" t="s">
        <v>6</v>
      </c>
      <c r="D10" s="18"/>
      <c r="E10" s="18"/>
      <c r="F10" s="18"/>
      <c r="H10" s="5" t="s">
        <v>37</v>
      </c>
      <c r="I10" s="18"/>
      <c r="J10" s="18"/>
      <c r="K10" s="18"/>
      <c r="L10" s="18"/>
    </row>
    <row r="11" spans="1:12" ht="4.5" customHeight="1" x14ac:dyDescent="0.35">
      <c r="C11" s="5"/>
      <c r="H11" s="5"/>
    </row>
    <row r="12" spans="1:12" x14ac:dyDescent="0.35">
      <c r="C12" s="5" t="s">
        <v>7</v>
      </c>
      <c r="D12" s="18"/>
      <c r="E12" s="18"/>
      <c r="F12" s="18"/>
      <c r="H12" s="5" t="s">
        <v>9</v>
      </c>
      <c r="I12" s="18"/>
      <c r="J12" s="18"/>
      <c r="K12" s="18"/>
      <c r="L12" s="18"/>
    </row>
    <row r="13" spans="1:12" ht="4.5" customHeight="1" x14ac:dyDescent="0.35">
      <c r="C13" s="5"/>
      <c r="G13" s="5"/>
    </row>
    <row r="14" spans="1:12" x14ac:dyDescent="0.35">
      <c r="C14" s="5" t="s">
        <v>8</v>
      </c>
      <c r="D14" s="18"/>
      <c r="E14" s="18"/>
      <c r="F14" s="18"/>
      <c r="G14" s="5"/>
    </row>
    <row r="15" spans="1:12" ht="4.5" customHeight="1" x14ac:dyDescent="0.35">
      <c r="C15" s="5"/>
      <c r="G15" s="5"/>
    </row>
    <row r="16" spans="1:12" x14ac:dyDescent="0.35">
      <c r="C16" s="5" t="s">
        <v>35</v>
      </c>
      <c r="D16" s="18"/>
      <c r="E16" s="18"/>
      <c r="F16" s="18"/>
      <c r="G16" s="16" t="s">
        <v>40</v>
      </c>
      <c r="L16" s="1"/>
    </row>
    <row r="17" spans="1:12" ht="14.5" customHeight="1" x14ac:dyDescent="0.35"/>
    <row r="18" spans="1:12" ht="21" x14ac:dyDescent="0.35">
      <c r="A18" s="6" t="s">
        <v>10</v>
      </c>
      <c r="B18" s="21" t="s">
        <v>11</v>
      </c>
      <c r="C18" s="27"/>
      <c r="D18" s="27"/>
      <c r="E18" s="22"/>
      <c r="F18" s="21" t="s">
        <v>12</v>
      </c>
      <c r="G18" s="22"/>
      <c r="H18" s="21" t="s">
        <v>13</v>
      </c>
      <c r="I18" s="22"/>
      <c r="J18" s="21" t="s">
        <v>14</v>
      </c>
      <c r="K18" s="22"/>
      <c r="L18" s="7" t="s">
        <v>15</v>
      </c>
    </row>
    <row r="19" spans="1:12" x14ac:dyDescent="0.35">
      <c r="A19" s="17"/>
      <c r="B19" s="23" t="s">
        <v>42</v>
      </c>
      <c r="C19" s="24"/>
      <c r="D19" s="24"/>
      <c r="E19" s="25"/>
      <c r="F19" s="19" t="s">
        <v>26</v>
      </c>
      <c r="G19" s="20"/>
      <c r="H19" s="41">
        <f>A19*3</f>
        <v>0</v>
      </c>
      <c r="I19" s="42"/>
      <c r="J19" s="34"/>
      <c r="K19" s="35"/>
      <c r="L19" s="8"/>
    </row>
    <row r="20" spans="1:12" x14ac:dyDescent="0.35">
      <c r="A20" s="17"/>
      <c r="B20" s="23" t="s">
        <v>30</v>
      </c>
      <c r="C20" s="24"/>
      <c r="D20" s="24"/>
      <c r="E20" s="25"/>
      <c r="F20" s="19" t="s">
        <v>45</v>
      </c>
      <c r="G20" s="20"/>
      <c r="H20" s="41">
        <f>A20*1500</f>
        <v>0</v>
      </c>
      <c r="I20" s="42"/>
      <c r="J20" s="34"/>
      <c r="K20" s="35"/>
      <c r="L20" s="8" t="s">
        <v>34</v>
      </c>
    </row>
    <row r="21" spans="1:12" x14ac:dyDescent="0.35">
      <c r="A21" s="17"/>
      <c r="B21" s="23" t="s">
        <v>31</v>
      </c>
      <c r="C21" s="24"/>
      <c r="D21" s="24"/>
      <c r="E21" s="25"/>
      <c r="F21" s="19" t="s">
        <v>45</v>
      </c>
      <c r="G21" s="20"/>
      <c r="H21" s="41">
        <f>A21*1500</f>
        <v>0</v>
      </c>
      <c r="I21" s="42"/>
      <c r="J21" s="34"/>
      <c r="K21" s="35"/>
      <c r="L21" s="8" t="s">
        <v>34</v>
      </c>
    </row>
    <row r="22" spans="1:12" x14ac:dyDescent="0.35">
      <c r="A22" s="17"/>
      <c r="B22" s="23" t="s">
        <v>48</v>
      </c>
      <c r="C22" s="24"/>
      <c r="D22" s="24"/>
      <c r="E22" s="25"/>
      <c r="F22" s="19" t="s">
        <v>46</v>
      </c>
      <c r="G22" s="20"/>
      <c r="H22" s="37"/>
      <c r="I22" s="38"/>
      <c r="J22" s="34"/>
      <c r="K22" s="35"/>
      <c r="L22" s="9">
        <v>5000</v>
      </c>
    </row>
    <row r="23" spans="1:12" x14ac:dyDescent="0.35">
      <c r="A23" s="17"/>
      <c r="B23" s="23" t="s">
        <v>16</v>
      </c>
      <c r="C23" s="24"/>
      <c r="D23" s="24"/>
      <c r="E23" s="25"/>
      <c r="F23" s="19" t="s">
        <v>28</v>
      </c>
      <c r="G23" s="20"/>
      <c r="H23" s="37"/>
      <c r="I23" s="38"/>
      <c r="J23" s="34"/>
      <c r="K23" s="35"/>
      <c r="L23" s="9">
        <v>8000</v>
      </c>
    </row>
    <row r="24" spans="1:12" x14ac:dyDescent="0.35">
      <c r="A24" s="17"/>
      <c r="B24" s="23" t="s">
        <v>27</v>
      </c>
      <c r="C24" s="24"/>
      <c r="D24" s="24"/>
      <c r="E24" s="25"/>
      <c r="F24" s="19" t="s">
        <v>28</v>
      </c>
      <c r="G24" s="20"/>
      <c r="H24" s="37"/>
      <c r="I24" s="38"/>
      <c r="J24" s="34"/>
      <c r="K24" s="35"/>
      <c r="L24" s="9">
        <v>8000</v>
      </c>
    </row>
    <row r="25" spans="1:12" x14ac:dyDescent="0.35">
      <c r="A25" s="17"/>
      <c r="B25" s="23" t="s">
        <v>38</v>
      </c>
      <c r="C25" s="24"/>
      <c r="D25" s="24"/>
      <c r="E25" s="25"/>
      <c r="F25" s="19" t="s">
        <v>28</v>
      </c>
      <c r="G25" s="20"/>
      <c r="H25" s="37"/>
      <c r="I25" s="38"/>
      <c r="J25" s="34"/>
      <c r="K25" s="35"/>
      <c r="L25" s="9">
        <v>1400</v>
      </c>
    </row>
    <row r="26" spans="1:12" x14ac:dyDescent="0.35">
      <c r="A26" s="17"/>
      <c r="B26" s="23" t="s">
        <v>18</v>
      </c>
      <c r="C26" s="24"/>
      <c r="D26" s="24"/>
      <c r="E26" s="25"/>
      <c r="F26" s="19" t="s">
        <v>28</v>
      </c>
      <c r="G26" s="20"/>
      <c r="H26" s="37"/>
      <c r="I26" s="38"/>
      <c r="J26" s="34"/>
      <c r="K26" s="35"/>
      <c r="L26" s="8">
        <v>800</v>
      </c>
    </row>
    <row r="27" spans="1:12" x14ac:dyDescent="0.35">
      <c r="A27" s="17"/>
      <c r="B27" s="23" t="s">
        <v>19</v>
      </c>
      <c r="C27" s="24"/>
      <c r="D27" s="24"/>
      <c r="E27" s="25"/>
      <c r="F27" s="19" t="s">
        <v>28</v>
      </c>
      <c r="G27" s="20"/>
      <c r="H27" s="37"/>
      <c r="I27" s="38"/>
      <c r="J27" s="34"/>
      <c r="K27" s="35"/>
      <c r="L27" s="9">
        <v>1500</v>
      </c>
    </row>
    <row r="28" spans="1:12" x14ac:dyDescent="0.35">
      <c r="A28" s="17"/>
      <c r="B28" s="23" t="s">
        <v>17</v>
      </c>
      <c r="C28" s="24"/>
      <c r="D28" s="24"/>
      <c r="E28" s="25"/>
      <c r="F28" s="19" t="s">
        <v>28</v>
      </c>
      <c r="G28" s="20"/>
      <c r="H28" s="37"/>
      <c r="I28" s="38"/>
      <c r="J28" s="34"/>
      <c r="K28" s="35"/>
      <c r="L28" s="9">
        <v>1200</v>
      </c>
    </row>
    <row r="29" spans="1:12" x14ac:dyDescent="0.35">
      <c r="A29" s="17"/>
      <c r="B29" s="23" t="s">
        <v>32</v>
      </c>
      <c r="C29" s="24"/>
      <c r="D29" s="24"/>
      <c r="E29" s="25"/>
      <c r="F29" s="19" t="s">
        <v>28</v>
      </c>
      <c r="G29" s="20"/>
      <c r="H29" s="37"/>
      <c r="I29" s="38"/>
      <c r="J29" s="34"/>
      <c r="K29" s="35"/>
      <c r="L29" s="9">
        <v>1650</v>
      </c>
    </row>
    <row r="30" spans="1:12" x14ac:dyDescent="0.35">
      <c r="A30" s="17"/>
      <c r="B30" s="23" t="s">
        <v>41</v>
      </c>
      <c r="C30" s="24"/>
      <c r="D30" s="24"/>
      <c r="E30" s="25"/>
      <c r="F30" s="19" t="s">
        <v>28</v>
      </c>
      <c r="G30" s="20"/>
      <c r="H30" s="39"/>
      <c r="I30" s="40"/>
      <c r="J30" s="30"/>
      <c r="K30" s="31"/>
      <c r="L30" s="9">
        <v>7200</v>
      </c>
    </row>
    <row r="31" spans="1:12" x14ac:dyDescent="0.35">
      <c r="A31" s="17"/>
      <c r="B31" s="23" t="s">
        <v>20</v>
      </c>
      <c r="C31" s="24"/>
      <c r="D31" s="24"/>
      <c r="E31" s="25"/>
      <c r="F31" s="19" t="s">
        <v>28</v>
      </c>
      <c r="G31" s="20"/>
      <c r="H31" s="39"/>
      <c r="I31" s="40"/>
      <c r="J31" s="30"/>
      <c r="K31" s="31"/>
      <c r="L31" s="8"/>
    </row>
    <row r="32" spans="1:12" x14ac:dyDescent="0.35">
      <c r="A32" s="17"/>
      <c r="B32" s="23" t="s">
        <v>21</v>
      </c>
      <c r="C32" s="24"/>
      <c r="D32" s="24"/>
      <c r="E32" s="25"/>
      <c r="F32" s="19" t="s">
        <v>28</v>
      </c>
      <c r="G32" s="20"/>
      <c r="H32" s="39"/>
      <c r="I32" s="40"/>
      <c r="J32" s="30"/>
      <c r="K32" s="31"/>
      <c r="L32" s="8"/>
    </row>
    <row r="33" spans="1:12" x14ac:dyDescent="0.35">
      <c r="A33" s="17"/>
      <c r="B33" s="23" t="s">
        <v>22</v>
      </c>
      <c r="C33" s="24"/>
      <c r="D33" s="24"/>
      <c r="E33" s="25"/>
      <c r="F33" s="19" t="s">
        <v>28</v>
      </c>
      <c r="G33" s="20"/>
      <c r="H33" s="39"/>
      <c r="I33" s="40"/>
      <c r="J33" s="30"/>
      <c r="K33" s="31"/>
      <c r="L33" s="9">
        <v>9600</v>
      </c>
    </row>
    <row r="34" spans="1:12" x14ac:dyDescent="0.35">
      <c r="A34" s="17"/>
      <c r="B34" s="23" t="s">
        <v>29</v>
      </c>
      <c r="C34" s="24"/>
      <c r="D34" s="24"/>
      <c r="E34" s="25"/>
      <c r="F34" s="19" t="s">
        <v>28</v>
      </c>
      <c r="G34" s="20"/>
      <c r="H34" s="39"/>
      <c r="I34" s="40"/>
      <c r="J34" s="30"/>
      <c r="K34" s="31"/>
      <c r="L34" s="9">
        <v>12000</v>
      </c>
    </row>
    <row r="35" spans="1:12" x14ac:dyDescent="0.35">
      <c r="A35" s="17"/>
      <c r="B35" s="48" t="s">
        <v>23</v>
      </c>
      <c r="C35" s="49"/>
      <c r="D35" s="49"/>
      <c r="E35" s="50"/>
      <c r="F35" s="19" t="s">
        <v>28</v>
      </c>
      <c r="G35" s="20"/>
      <c r="H35" s="37"/>
      <c r="I35" s="38"/>
      <c r="J35" s="30"/>
      <c r="K35" s="31"/>
      <c r="L35" s="8"/>
    </row>
    <row r="36" spans="1:12" x14ac:dyDescent="0.35">
      <c r="A36" s="17"/>
      <c r="B36" s="48" t="s">
        <v>23</v>
      </c>
      <c r="C36" s="49"/>
      <c r="D36" s="49"/>
      <c r="E36" s="50"/>
      <c r="F36" s="19" t="s">
        <v>28</v>
      </c>
      <c r="G36" s="20"/>
      <c r="H36" s="37"/>
      <c r="I36" s="38"/>
      <c r="J36" s="30"/>
      <c r="K36" s="31"/>
      <c r="L36" s="8"/>
    </row>
    <row r="37" spans="1:12" x14ac:dyDescent="0.35">
      <c r="A37" s="45" t="s">
        <v>25</v>
      </c>
      <c r="B37" s="46"/>
      <c r="C37" s="46"/>
      <c r="D37" s="46"/>
      <c r="E37" s="46"/>
      <c r="F37" s="46"/>
      <c r="G37" s="47"/>
      <c r="H37" s="43">
        <f>SUM(H19:I36)</f>
        <v>0</v>
      </c>
      <c r="I37" s="44"/>
      <c r="J37" s="32">
        <f>SUM(J19:K36)</f>
        <v>0</v>
      </c>
      <c r="K37" s="33"/>
      <c r="L37" s="10"/>
    </row>
    <row r="38" spans="1:12" ht="14.5" customHeight="1" x14ac:dyDescent="0.35"/>
    <row r="39" spans="1:12" x14ac:dyDescent="0.35">
      <c r="B39" s="36" t="s">
        <v>39</v>
      </c>
      <c r="C39" s="36"/>
      <c r="D39" s="36"/>
      <c r="E39" s="36"/>
      <c r="F39" s="36"/>
      <c r="G39" s="11">
        <v>8000</v>
      </c>
    </row>
    <row r="40" spans="1:12" x14ac:dyDescent="0.35">
      <c r="B40" s="36" t="s">
        <v>44</v>
      </c>
      <c r="C40" s="36"/>
      <c r="D40" s="36"/>
      <c r="E40" s="36"/>
      <c r="F40" s="36"/>
      <c r="G40" s="11">
        <f>IF(H37=0,,(H37-8000)*0.4)</f>
        <v>0</v>
      </c>
    </row>
    <row r="41" spans="1:12" x14ac:dyDescent="0.35">
      <c r="B41" s="36" t="s">
        <v>47</v>
      </c>
      <c r="C41" s="36"/>
      <c r="D41" s="36"/>
      <c r="E41" s="36"/>
      <c r="F41" s="36"/>
      <c r="G41" s="11">
        <f>J37</f>
        <v>0</v>
      </c>
    </row>
    <row r="42" spans="1:12" x14ac:dyDescent="0.35">
      <c r="B42" s="29" t="s">
        <v>24</v>
      </c>
      <c r="C42" s="29"/>
      <c r="D42" s="29"/>
      <c r="E42" s="29"/>
      <c r="F42" s="29"/>
      <c r="G42" s="12">
        <f>IF(AND(G40=0,G41=0),,SUM(G39+G40+G41))</f>
        <v>0</v>
      </c>
    </row>
    <row r="43" spans="1:12" ht="14.5" customHeight="1" x14ac:dyDescent="0.35"/>
    <row r="44" spans="1:12" s="13" customFormat="1" x14ac:dyDescent="0.35">
      <c r="A44" s="28" t="s">
        <v>33</v>
      </c>
      <c r="B44" s="28"/>
      <c r="C44" s="28"/>
      <c r="D44" s="28"/>
      <c r="E44" s="28"/>
      <c r="F44" s="28"/>
      <c r="G44" s="13">
        <f>IF(G42=0,,(G42/240))</f>
        <v>0</v>
      </c>
      <c r="L44" s="14"/>
    </row>
    <row r="45" spans="1:12" x14ac:dyDescent="0.35">
      <c r="G45" s="13" t="str">
        <f>IF(G44&gt;D16,"SERVICE UPGRADE REQUIRED","SERVICE UPGRADE NOT REQUIRED")</f>
        <v>SERVICE UPGRADE NOT REQUIRED</v>
      </c>
    </row>
    <row r="46" spans="1:12" ht="14.5" customHeight="1" x14ac:dyDescent="0.35"/>
    <row r="47" spans="1:12" x14ac:dyDescent="0.35">
      <c r="A47" s="26" t="s">
        <v>36</v>
      </c>
      <c r="B47" s="26"/>
      <c r="C47" s="26"/>
      <c r="D47" s="26"/>
      <c r="E47" s="26"/>
      <c r="F47" s="26"/>
      <c r="G47" s="26"/>
      <c r="H47" s="26"/>
      <c r="I47" s="26"/>
      <c r="J47" s="26"/>
      <c r="K47" s="26"/>
      <c r="L47" s="26"/>
    </row>
    <row r="48" spans="1:12" x14ac:dyDescent="0.35">
      <c r="A48" s="26"/>
      <c r="B48" s="26"/>
      <c r="C48" s="26"/>
      <c r="D48" s="26"/>
      <c r="E48" s="26"/>
      <c r="F48" s="26"/>
      <c r="G48" s="26"/>
      <c r="H48" s="26"/>
      <c r="I48" s="26"/>
      <c r="J48" s="26"/>
      <c r="K48" s="26"/>
      <c r="L48" s="26"/>
    </row>
    <row r="50" spans="1:12" x14ac:dyDescent="0.35">
      <c r="A50" s="15" t="s">
        <v>43</v>
      </c>
      <c r="L50" s="15"/>
    </row>
  </sheetData>
  <sheetProtection selectLockedCells="1"/>
  <mergeCells count="97">
    <mergeCell ref="A8:L8"/>
    <mergeCell ref="F1:L1"/>
    <mergeCell ref="F2:L2"/>
    <mergeCell ref="F3:L3"/>
    <mergeCell ref="F4:L4"/>
    <mergeCell ref="F5:L5"/>
    <mergeCell ref="A37:G37"/>
    <mergeCell ref="B31:E31"/>
    <mergeCell ref="F26:G26"/>
    <mergeCell ref="F27:G27"/>
    <mergeCell ref="F28:G28"/>
    <mergeCell ref="F29:G29"/>
    <mergeCell ref="F30:G30"/>
    <mergeCell ref="B36:E36"/>
    <mergeCell ref="F32:G32"/>
    <mergeCell ref="F33:G33"/>
    <mergeCell ref="F35:G35"/>
    <mergeCell ref="F36:G36"/>
    <mergeCell ref="B32:E32"/>
    <mergeCell ref="B33:E33"/>
    <mergeCell ref="B34:E34"/>
    <mergeCell ref="B35:E35"/>
    <mergeCell ref="H36:I36"/>
    <mergeCell ref="H37:I37"/>
    <mergeCell ref="H26:I26"/>
    <mergeCell ref="H27:I27"/>
    <mergeCell ref="H28:I28"/>
    <mergeCell ref="H29:I29"/>
    <mergeCell ref="H30:I30"/>
    <mergeCell ref="J18:K18"/>
    <mergeCell ref="H31:I31"/>
    <mergeCell ref="H32:I32"/>
    <mergeCell ref="H33:I33"/>
    <mergeCell ref="H35:I35"/>
    <mergeCell ref="H18:I18"/>
    <mergeCell ref="H19:I19"/>
    <mergeCell ref="H20:I20"/>
    <mergeCell ref="H22:I22"/>
    <mergeCell ref="H23:I23"/>
    <mergeCell ref="H24:I24"/>
    <mergeCell ref="H21:I21"/>
    <mergeCell ref="J27:K27"/>
    <mergeCell ref="J28:K28"/>
    <mergeCell ref="J29:K29"/>
    <mergeCell ref="J30:K30"/>
    <mergeCell ref="J19:K19"/>
    <mergeCell ref="J20:K20"/>
    <mergeCell ref="J22:K22"/>
    <mergeCell ref="J23:K23"/>
    <mergeCell ref="J24:K24"/>
    <mergeCell ref="J21:K21"/>
    <mergeCell ref="I10:L10"/>
    <mergeCell ref="I12:L12"/>
    <mergeCell ref="B39:F39"/>
    <mergeCell ref="B40:F40"/>
    <mergeCell ref="B41:F41"/>
    <mergeCell ref="F25:G25"/>
    <mergeCell ref="H25:I25"/>
    <mergeCell ref="J25:K25"/>
    <mergeCell ref="F34:G34"/>
    <mergeCell ref="H34:I34"/>
    <mergeCell ref="J34:K34"/>
    <mergeCell ref="B27:E27"/>
    <mergeCell ref="B28:E28"/>
    <mergeCell ref="J31:K31"/>
    <mergeCell ref="J32:K32"/>
    <mergeCell ref="J33:K33"/>
    <mergeCell ref="A47:L48"/>
    <mergeCell ref="B18:E18"/>
    <mergeCell ref="B19:E19"/>
    <mergeCell ref="B20:E20"/>
    <mergeCell ref="B21:E21"/>
    <mergeCell ref="B22:E22"/>
    <mergeCell ref="B23:E23"/>
    <mergeCell ref="B24:E24"/>
    <mergeCell ref="B25:E25"/>
    <mergeCell ref="B26:E26"/>
    <mergeCell ref="A44:F44"/>
    <mergeCell ref="B42:F42"/>
    <mergeCell ref="J35:K35"/>
    <mergeCell ref="J36:K36"/>
    <mergeCell ref="J37:K37"/>
    <mergeCell ref="J26:K26"/>
    <mergeCell ref="D10:F10"/>
    <mergeCell ref="D12:F12"/>
    <mergeCell ref="D14:F14"/>
    <mergeCell ref="D16:F16"/>
    <mergeCell ref="F31:G31"/>
    <mergeCell ref="F18:G18"/>
    <mergeCell ref="F19:G19"/>
    <mergeCell ref="F20:G20"/>
    <mergeCell ref="F22:G22"/>
    <mergeCell ref="F23:G23"/>
    <mergeCell ref="F24:G24"/>
    <mergeCell ref="F21:G21"/>
    <mergeCell ref="B29:E29"/>
    <mergeCell ref="B30:E30"/>
  </mergeCells>
  <conditionalFormatting sqref="G44">
    <cfRule type="cellIs" dxfId="3" priority="3" operator="lessThanOrEqual">
      <formula>#REF!</formula>
    </cfRule>
    <cfRule type="cellIs" dxfId="2" priority="4" operator="greaterThanOrEqual">
      <formula>#REF!</formula>
    </cfRule>
  </conditionalFormatting>
  <conditionalFormatting sqref="G45">
    <cfRule type="cellIs" dxfId="1" priority="1" operator="equal">
      <formula>"SERVICE UPGRADE REQUIRED"</formula>
    </cfRule>
    <cfRule type="cellIs" dxfId="0" priority="2" operator="equal">
      <formula>"SERVICE UPGRADE NOT REQUIRED"</formula>
    </cfRule>
  </conditionalFormatting>
  <pageMargins left="0.5" right="0.5" top="0.5" bottom="0.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Sheet</vt:lpstr>
      <vt:lpstr>'Calculation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jarvi</dc:creator>
  <cp:lastModifiedBy>Jose Arvizu</cp:lastModifiedBy>
  <cp:lastPrinted>2023-11-05T02:07:21Z</cp:lastPrinted>
  <dcterms:created xsi:type="dcterms:W3CDTF">2023-11-04T22:37:28Z</dcterms:created>
  <dcterms:modified xsi:type="dcterms:W3CDTF">2025-06-26T14:36:30Z</dcterms:modified>
</cp:coreProperties>
</file>