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X:\Traffic\Traffic Counts\2027 Consultant Counts\Admin\"/>
    </mc:Choice>
  </mc:AlternateContent>
  <xr:revisionPtr revIDLastSave="0" documentId="13_ncr:1_{A4B63E4C-C545-4D2B-A169-6F5FB385FC98}" xr6:coauthVersionLast="47" xr6:coauthVersionMax="47" xr10:uidLastSave="{00000000-0000-0000-0000-000000000000}"/>
  <bookViews>
    <workbookView xWindow="28680" yWindow="-120" windowWidth="29040" windowHeight="15720" tabRatio="783" xr2:uid="{00000000-000D-0000-FFFF-FFFF00000000}"/>
  </bookViews>
  <sheets>
    <sheet name="Site Summary AM" sheetId="14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A54" i="14" l="1"/>
  <c r="AZ54" i="14"/>
  <c r="AY54" i="14"/>
  <c r="AX54" i="14"/>
  <c r="AW54" i="14"/>
  <c r="AV54" i="14"/>
  <c r="AU54" i="14"/>
  <c r="AT54" i="14"/>
  <c r="AS54" i="14"/>
  <c r="AR54" i="14"/>
  <c r="AQ54" i="14"/>
  <c r="AP54" i="14"/>
  <c r="AO54" i="14"/>
  <c r="BN54" i="14"/>
  <c r="BM54" i="14"/>
  <c r="BL54" i="14"/>
  <c r="BK54" i="14"/>
  <c r="BJ54" i="14"/>
  <c r="BI54" i="14"/>
  <c r="BH54" i="14"/>
  <c r="BG54" i="14"/>
  <c r="BF54" i="14"/>
  <c r="BE54" i="14"/>
  <c r="BD54" i="14"/>
  <c r="BC54" i="14"/>
  <c r="BB54" i="14"/>
  <c r="CP55" i="14"/>
  <c r="CO55" i="14"/>
  <c r="CN55" i="14"/>
  <c r="CM55" i="14"/>
  <c r="CL55" i="14"/>
  <c r="CJ54" i="14"/>
  <c r="CI54" i="14"/>
  <c r="CH54" i="14"/>
  <c r="CG54" i="14"/>
  <c r="CE54" i="14"/>
  <c r="CD54" i="14"/>
  <c r="CC54" i="14"/>
  <c r="CB54" i="14"/>
  <c r="CA54" i="14"/>
  <c r="BZ54" i="14"/>
  <c r="BY54" i="14"/>
  <c r="BX54" i="14"/>
  <c r="BW54" i="14"/>
  <c r="BV54" i="14"/>
  <c r="BU54" i="14"/>
  <c r="BT54" i="14"/>
  <c r="BS54" i="14"/>
  <c r="BR54" i="14"/>
  <c r="BQ54" i="14"/>
  <c r="BP54" i="14"/>
  <c r="BO54" i="14"/>
  <c r="AN54" i="14"/>
  <c r="AM54" i="14"/>
  <c r="AL54" i="14"/>
  <c r="AK54" i="14"/>
  <c r="AJ54" i="14"/>
  <c r="AI54" i="14"/>
  <c r="AH54" i="14"/>
  <c r="AG54" i="14"/>
  <c r="AF54" i="14"/>
  <c r="AE54" i="14"/>
  <c r="AD54" i="14"/>
  <c r="AC54" i="14"/>
  <c r="AB54" i="14"/>
  <c r="AA54" i="14"/>
  <c r="Z54" i="14"/>
  <c r="Y54" i="14"/>
  <c r="X54" i="14"/>
  <c r="W54" i="14"/>
  <c r="V54" i="14"/>
  <c r="U54" i="14"/>
  <c r="T54" i="14"/>
  <c r="S54" i="14"/>
  <c r="R54" i="14"/>
  <c r="Q54" i="14"/>
  <c r="P54" i="14"/>
  <c r="O54" i="14"/>
  <c r="N54" i="14"/>
  <c r="M54" i="14"/>
  <c r="L54" i="14"/>
  <c r="K54" i="14"/>
  <c r="J54" i="14"/>
  <c r="I54" i="14"/>
  <c r="H54" i="14"/>
  <c r="G54" i="14"/>
  <c r="F54" i="14"/>
  <c r="E54" i="14"/>
  <c r="D54" i="14"/>
  <c r="C54" i="14"/>
  <c r="B54" i="14"/>
  <c r="CS28" i="14"/>
  <c r="CS17" i="14"/>
  <c r="CS21" i="14"/>
  <c r="CS16" i="14"/>
  <c r="CS18" i="14"/>
  <c r="CS19" i="14"/>
  <c r="CS20" i="14"/>
  <c r="CS38" i="14"/>
  <c r="CS32" i="14"/>
  <c r="CT19" i="14"/>
  <c r="CS25" i="14"/>
  <c r="CS31" i="14"/>
  <c r="CW27" i="14"/>
  <c r="CS27" i="14"/>
  <c r="CS33" i="14"/>
  <c r="CT17" i="14"/>
  <c r="CS15" i="14"/>
  <c r="CT28" i="14"/>
  <c r="CS30" i="14"/>
  <c r="CT21" i="14"/>
  <c r="CS35" i="14"/>
  <c r="CT20" i="14"/>
  <c r="CT18" i="14"/>
  <c r="CS34" i="14"/>
  <c r="CS29" i="14"/>
  <c r="CT16" i="14"/>
  <c r="CS23" i="14"/>
  <c r="CS36" i="14"/>
  <c r="CW30" i="14"/>
  <c r="CW33" i="14"/>
  <c r="CW29" i="14"/>
  <c r="CW34" i="14"/>
  <c r="CS37" i="14"/>
  <c r="CW28" i="14"/>
  <c r="CW15" i="14"/>
  <c r="CW16" i="14"/>
  <c r="CW17" i="14"/>
  <c r="CW18" i="14"/>
  <c r="CW19" i="14"/>
  <c r="CW20" i="14"/>
  <c r="CW21" i="14"/>
  <c r="CW22" i="14"/>
  <c r="CW23" i="14"/>
  <c r="CW24" i="14"/>
  <c r="CW25" i="14"/>
  <c r="CW26" i="14"/>
  <c r="CW31" i="14"/>
  <c r="CW32" i="14"/>
  <c r="CW35" i="14"/>
  <c r="CW36" i="14"/>
  <c r="CW37" i="14"/>
  <c r="CW38" i="14"/>
  <c r="CV28" i="14"/>
  <c r="CT34" i="14"/>
  <c r="CT37" i="14"/>
  <c r="CS26" i="14"/>
  <c r="CT15" i="14"/>
  <c r="CT33" i="14"/>
  <c r="CT23" i="14"/>
  <c r="CT36" i="14"/>
  <c r="CT38" i="14"/>
  <c r="CT30" i="14"/>
  <c r="CT25" i="14"/>
  <c r="CT35" i="14"/>
  <c r="CT29" i="14"/>
  <c r="CT31" i="14"/>
  <c r="CS24" i="14"/>
  <c r="CS22" i="14"/>
  <c r="CV22" i="14"/>
  <c r="CT32" i="14"/>
  <c r="CT27" i="14"/>
  <c r="CV34" i="14"/>
  <c r="CR34" i="14"/>
  <c r="CR38" i="14"/>
  <c r="CV18" i="14"/>
  <c r="CV26" i="14"/>
  <c r="CR32" i="14"/>
  <c r="CR35" i="14"/>
  <c r="CV36" i="14"/>
  <c r="CR36" i="14"/>
  <c r="CV29" i="14"/>
  <c r="CV23" i="14"/>
  <c r="CV33" i="14"/>
  <c r="CT22" i="14"/>
  <c r="CR22" i="14"/>
  <c r="CR16" i="14"/>
  <c r="CR17" i="14"/>
  <c r="CR20" i="14"/>
  <c r="CR24" i="14"/>
  <c r="CT24" i="14"/>
  <c r="CV38" i="14"/>
  <c r="CV15" i="14"/>
  <c r="CV24" i="14"/>
  <c r="CR29" i="14"/>
  <c r="CR37" i="14"/>
  <c r="CR19" i="14"/>
  <c r="CR31" i="14"/>
  <c r="CR25" i="14"/>
  <c r="CR30" i="14"/>
  <c r="CV37" i="14"/>
  <c r="CV27" i="14"/>
  <c r="CR18" i="14"/>
  <c r="CR21" i="14"/>
  <c r="CV31" i="14"/>
  <c r="CV21" i="14"/>
  <c r="CV32" i="14"/>
  <c r="CV19" i="14"/>
  <c r="CV16" i="14"/>
  <c r="CR23" i="14"/>
  <c r="CR33" i="14"/>
  <c r="CR15" i="14"/>
  <c r="CR28" i="14"/>
  <c r="CV25" i="14"/>
  <c r="CV17" i="14"/>
  <c r="CV30" i="14"/>
  <c r="CV35" i="14"/>
  <c r="CR27" i="14"/>
  <c r="CV20" i="14"/>
  <c r="CR26" i="14"/>
  <c r="CT26" i="14"/>
  <c r="CU31" i="14"/>
  <c r="CY33" i="14"/>
  <c r="CU29" i="14"/>
  <c r="CU35" i="14"/>
  <c r="CU23" i="14"/>
  <c r="CU26" i="14"/>
  <c r="CU32" i="14"/>
  <c r="CU21" i="14"/>
  <c r="CY30" i="14"/>
  <c r="CU38" i="14"/>
  <c r="CY35" i="14"/>
  <c r="CU37" i="14"/>
  <c r="CY29" i="14"/>
  <c r="CU22" i="14"/>
  <c r="CY38" i="14"/>
  <c r="CY32" i="14"/>
  <c r="CY36" i="14"/>
  <c r="CU19" i="14"/>
  <c r="CU28" i="14"/>
  <c r="CY15" i="14"/>
  <c r="CY22" i="14"/>
  <c r="CY25" i="14"/>
  <c r="CY19" i="14"/>
  <c r="CY23" i="14"/>
  <c r="CY18" i="14"/>
  <c r="CY17" i="14"/>
  <c r="CY24" i="14"/>
  <c r="CY20" i="14"/>
  <c r="CY26" i="14"/>
  <c r="CY16" i="14"/>
  <c r="CY21" i="14"/>
  <c r="CU18" i="14"/>
  <c r="CU36" i="14"/>
  <c r="CY28" i="14"/>
  <c r="CY27" i="14"/>
  <c r="CU30" i="14"/>
  <c r="CU20" i="14"/>
  <c r="CU27" i="14"/>
  <c r="CU24" i="14"/>
  <c r="CY37" i="14"/>
  <c r="CU15" i="14"/>
  <c r="CU17" i="14"/>
  <c r="CU16" i="14"/>
  <c r="CY31" i="14"/>
  <c r="CU25" i="14"/>
  <c r="CU33" i="14"/>
  <c r="CY34" i="14"/>
  <c r="CU34" i="14"/>
  <c r="CQ55" i="14"/>
  <c r="K55" i="14"/>
  <c r="F55" i="14"/>
  <c r="H55" i="14"/>
  <c r="D55" i="14"/>
  <c r="J55" i="14"/>
  <c r="I55" i="14"/>
  <c r="L55" i="14"/>
  <c r="M55" i="14"/>
  <c r="G55" i="14"/>
  <c r="C55" i="14"/>
  <c r="E55" i="14"/>
  <c r="B55" i="14"/>
  <c r="N55" i="14"/>
  <c r="R55" i="14"/>
  <c r="X55" i="14"/>
  <c r="U55" i="14"/>
  <c r="AX55" i="14"/>
  <c r="AR55" i="14"/>
  <c r="AU55" i="14"/>
  <c r="AH55" i="14"/>
  <c r="AK55" i="14"/>
  <c r="AE55" i="14"/>
  <c r="BE55" i="14"/>
  <c r="BK55" i="14"/>
  <c r="BH55" i="14"/>
  <c r="BL55" i="14"/>
  <c r="AM55" i="14"/>
  <c r="AY55" i="14"/>
  <c r="BI55" i="14"/>
  <c r="CE55" i="14"/>
  <c r="BU55" i="14"/>
  <c r="AT55" i="14"/>
  <c r="AF55" i="14"/>
  <c r="W55" i="14"/>
  <c r="AW55" i="14"/>
  <c r="BM55" i="14"/>
  <c r="BO55" i="14"/>
  <c r="AD55" i="14"/>
  <c r="AV55" i="14"/>
  <c r="T55" i="14"/>
  <c r="BR55" i="14"/>
  <c r="BX55" i="14"/>
  <c r="CD55" i="14"/>
  <c r="AC55" i="14"/>
  <c r="V55" i="14"/>
  <c r="CB55" i="14"/>
  <c r="CC55" i="14"/>
  <c r="CF55" i="14"/>
  <c r="AL55" i="14"/>
  <c r="AI55" i="14"/>
  <c r="BG55" i="14"/>
  <c r="AZ55" i="14"/>
  <c r="S55" i="14"/>
  <c r="P55" i="14"/>
  <c r="AQ55" i="14"/>
  <c r="BF55" i="14"/>
  <c r="Q55" i="14"/>
  <c r="BJ55" i="14"/>
  <c r="BC55" i="14"/>
  <c r="AG55" i="14"/>
  <c r="AS55" i="14"/>
  <c r="Z55" i="14"/>
  <c r="BD55" i="14"/>
  <c r="AJ55" i="14"/>
  <c r="AP55" i="14"/>
  <c r="Y55" i="14"/>
  <c r="BT55" i="14"/>
  <c r="AN55" i="14"/>
  <c r="AB55" i="14"/>
  <c r="O55" i="14"/>
  <c r="AA55" i="14"/>
  <c r="BS55" i="14"/>
  <c r="BB55" i="14"/>
  <c r="BN55" i="14"/>
  <c r="BY55" i="14"/>
  <c r="BV55" i="14"/>
  <c r="BZ55" i="14"/>
  <c r="BP55" i="14"/>
  <c r="BQ55" i="14"/>
  <c r="BW55" i="14"/>
  <c r="CA55" i="14"/>
  <c r="BA55" i="14"/>
  <c r="AO55" i="14"/>
  <c r="CK55" i="14"/>
</calcChain>
</file>

<file path=xl/sharedStrings.xml><?xml version="1.0" encoding="utf-8"?>
<sst xmlns="http://schemas.openxmlformats.org/spreadsheetml/2006/main" count="163" uniqueCount="58">
  <si>
    <t>N</t>
  </si>
  <si>
    <t>S</t>
  </si>
  <si>
    <t>Total</t>
  </si>
  <si>
    <t>AimTD LLC</t>
  </si>
  <si>
    <t>5-Minute Count 
Starting at:</t>
  </si>
  <si>
    <t>Rolling Hour</t>
  </si>
  <si>
    <t>Pedestrian Crossings</t>
  </si>
  <si>
    <t>Eastbound</t>
  </si>
  <si>
    <t>Westbound</t>
  </si>
  <si>
    <t>Northbound</t>
  </si>
  <si>
    <t>Southbound</t>
  </si>
  <si>
    <t>Left</t>
  </si>
  <si>
    <t>Thru</t>
  </si>
  <si>
    <t>Right</t>
  </si>
  <si>
    <t>All Vehicles</t>
  </si>
  <si>
    <t>Articulated Trucks</t>
  </si>
  <si>
    <t>Buses</t>
  </si>
  <si>
    <t>Lights</t>
  </si>
  <si>
    <t>Single-Unit Trucks</t>
  </si>
  <si>
    <t>Bicycles on Road</t>
  </si>
  <si>
    <t>Bicycles on Crosswalk</t>
  </si>
  <si>
    <t>Peak Hour Factor (PHF)</t>
  </si>
  <si>
    <t>Peak Hour</t>
  </si>
  <si>
    <t>Peak 15-Minutes</t>
  </si>
  <si>
    <t>EBL</t>
  </si>
  <si>
    <t>EBT</t>
  </si>
  <si>
    <t>EBR</t>
  </si>
  <si>
    <t>WBL</t>
  </si>
  <si>
    <t>WBT</t>
  </si>
  <si>
    <t>WBR</t>
  </si>
  <si>
    <t>NBL</t>
  </si>
  <si>
    <t>NBT</t>
  </si>
  <si>
    <t>NBR</t>
  </si>
  <si>
    <t>SBL</t>
  </si>
  <si>
    <t>SBT</t>
  </si>
  <si>
    <t>SBR</t>
  </si>
  <si>
    <t>North</t>
  </si>
  <si>
    <t>East</t>
  </si>
  <si>
    <t>South</t>
  </si>
  <si>
    <t>West</t>
  </si>
  <si>
    <t>BicTotal</t>
  </si>
  <si>
    <t>PedTotal</t>
  </si>
  <si>
    <t>EBStreet</t>
  </si>
  <si>
    <t>WBStreet</t>
  </si>
  <si>
    <t>NBStreet</t>
  </si>
  <si>
    <t>SBStreet</t>
  </si>
  <si>
    <t>CountDate</t>
  </si>
  <si>
    <t>PeakHour</t>
  </si>
  <si>
    <t>E</t>
  </si>
  <si>
    <t>W</t>
  </si>
  <si>
    <t>BERNAL AVE</t>
  </si>
  <si>
    <t>SUNOL BLVD</t>
  </si>
  <si>
    <t>1ST ST</t>
  </si>
  <si>
    <t>Bikes Crossings</t>
  </si>
  <si>
    <t>ADDED</t>
  </si>
  <si>
    <t>BernalAve_at_FirstSt_SunolBlvd</t>
  </si>
  <si>
    <t>7:55 AM - 8:55 AM</t>
  </si>
  <si>
    <t>8:40 AM - 8:55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</si>
</sst>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10" x14ac:knownFonts="1"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Tahoma"/>
      <family val="2"/>
    </font>
    <font>
      <u/>
      <sz val="10"/>
      <color theme="11"/>
      <name val="Arial"/>
      <family val="2"/>
    </font>
    <font>
      <sz val="10"/>
      <name val="Arial"/>
      <family val="2"/>
      <charset val="1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 val="singleAccounting"/>
      <sz val="12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4">
    <xf numFmtId="0" fontId="0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164" fontId="2" fillId="0" borderId="0" xfId="0" applyNumberFormat="1" applyFont="1" applyAlignment="1">
      <alignment horizontal="center"/>
    </xf>
    <xf numFmtId="3" fontId="2" fillId="0" borderId="0" xfId="0" applyNumberFormat="1" applyFont="1"/>
    <xf numFmtId="0" fontId="2" fillId="0" borderId="0" xfId="0" applyFont="1"/>
    <xf numFmtId="3" fontId="0" fillId="0" borderId="0" xfId="0" applyNumberFormat="1"/>
    <xf numFmtId="0" fontId="6" fillId="0" borderId="0" xfId="0" applyFont="1"/>
    <xf numFmtId="14" fontId="2" fillId="0" borderId="0" xfId="0" applyNumberFormat="1" applyFont="1" applyAlignment="1">
      <alignment horizontal="left"/>
    </xf>
    <xf numFmtId="19" fontId="2" fillId="0" borderId="0" xfId="0" applyNumberFormat="1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/>
    <xf numFmtId="2" fontId="2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0" fontId="1" fillId="0" borderId="0" xfId="0" applyFont="1"/>
    <xf numFmtId="3" fontId="2" fillId="0" borderId="0" xfId="0" applyNumberFormat="1" applyFont="1" applyAlignment="1">
      <alignment horizontal="center"/>
    </xf>
    <xf numFmtId="0" fontId="7" fillId="2" borderId="0" xfId="0" applyFont="1" applyFill="1" applyAlignment="1">
      <alignment horizontal="right"/>
    </xf>
    <xf numFmtId="1" fontId="0" fillId="0" borderId="0" xfId="0" applyNumberFormat="1"/>
    <xf numFmtId="164" fontId="3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</cellXfs>
  <cellStyles count="34">
    <cellStyle name="Excel Built-in Normal" xfId="6" xr:uid="{00000000-0005-0000-0000-000000000000}"/>
    <cellStyle name="Followed Hyperlink" xfId="1" builtinId="9" hidden="1"/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Normal" xfId="0" builtinId="0"/>
  </cellStyles>
  <dxfs count="2">
    <dxf>
      <font>
        <color auto="1"/>
      </font>
      <fill>
        <patternFill>
          <bgColor theme="8" tint="0.79998168889431442"/>
        </patternFill>
      </fill>
    </dxf>
    <dxf>
      <font>
        <color auto="1"/>
      </font>
      <fill>
        <patternFill>
          <bgColor theme="5" tint="0.59996337778862885"/>
        </patternFill>
      </fill>
    </dxf>
  </dxfs>
  <tableStyles count="0" defaultTableStyle="TableStyleMedium2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B0F0"/>
      <rgbColor rgb="00CCFFFF"/>
      <rgbColor rgb="00DBDBDB"/>
      <rgbColor rgb="00FFE699"/>
      <rgbColor rgb="00ADB9CA"/>
      <rgbColor rgb="00FF99CC"/>
      <rgbColor rgb="00CC99FF"/>
      <rgbColor rgb="00FFCC99"/>
      <rgbColor rgb="003366FF"/>
      <rgbColor rgb="0033CCCC"/>
      <rgbColor rgb="0092D050"/>
      <rgbColor rgb="00FFD32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8A60"/>
      <color rgb="FFE687FF"/>
      <color rgb="FFE6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0</xdr:row>
      <xdr:rowOff>25999</xdr:rowOff>
    </xdr:from>
    <xdr:to>
      <xdr:col>7</xdr:col>
      <xdr:colOff>551719</xdr:colOff>
      <xdr:row>10</xdr:row>
      <xdr:rowOff>1437410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E8F0CC0-6316-ECBE-5507-E1AEE3CB8F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52725" y="25999"/>
          <a:ext cx="2885344" cy="34116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3"/>
  <dimension ref="A1:CY57"/>
  <sheetViews>
    <sheetView tabSelected="1" workbookViewId="0">
      <selection activeCell="A11" sqref="A11"/>
    </sheetView>
  </sheetViews>
  <sheetFormatPr defaultColWidth="8.85546875" defaultRowHeight="12.75" x14ac:dyDescent="0.2"/>
  <cols>
    <col min="1" max="1" width="23.140625" customWidth="1"/>
    <col min="26" max="26" width="10.85546875" customWidth="1"/>
    <col min="94" max="94" width="11" customWidth="1"/>
    <col min="96" max="97" width="0" hidden="1" customWidth="1"/>
    <col min="98" max="98" width="11.140625" hidden="1" customWidth="1"/>
    <col min="99" max="104" width="0" hidden="1" customWidth="1"/>
  </cols>
  <sheetData>
    <row r="1" spans="1:103" ht="15.75" x14ac:dyDescent="0.25">
      <c r="A1" s="5" t="s">
        <v>3</v>
      </c>
    </row>
    <row r="2" spans="1:103" ht="16.350000000000001" customHeight="1" x14ac:dyDescent="0.25">
      <c r="A2" s="3" t="s">
        <v>55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</row>
    <row r="3" spans="1:103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</row>
    <row r="4" spans="1:103" ht="15.75" x14ac:dyDescent="0.25">
      <c r="A4" s="6">
        <v>45776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</row>
    <row r="5" spans="1:103" ht="15.75" x14ac:dyDescent="0.25">
      <c r="A5" s="7">
        <v>0.29166666666666669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</row>
    <row r="6" spans="1:103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</row>
    <row r="7" spans="1:103" ht="15.75" x14ac:dyDescent="0.25">
      <c r="A7" s="3" t="s">
        <v>22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</row>
    <row r="8" spans="1:103" ht="15.75" x14ac:dyDescent="0.25">
      <c r="A8" s="3" t="s">
        <v>56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</row>
    <row r="9" spans="1:103" ht="15.75" x14ac:dyDescent="0.25">
      <c r="A9" s="3" t="s">
        <v>23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</row>
    <row r="10" spans="1:103" ht="15.75" x14ac:dyDescent="0.25">
      <c r="A10" s="3" t="s">
        <v>57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</row>
    <row r="11" spans="1:103" ht="122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</row>
    <row r="12" spans="1:103" ht="18" x14ac:dyDescent="0.4">
      <c r="A12" s="20" t="s">
        <v>4</v>
      </c>
      <c r="B12" s="21" t="s">
        <v>50</v>
      </c>
      <c r="C12" s="21"/>
      <c r="D12" s="21"/>
      <c r="E12" s="21" t="s">
        <v>50</v>
      </c>
      <c r="F12" s="21"/>
      <c r="G12" s="21"/>
      <c r="H12" s="21" t="s">
        <v>51</v>
      </c>
      <c r="I12" s="21"/>
      <c r="J12" s="21"/>
      <c r="K12" s="21" t="s">
        <v>52</v>
      </c>
      <c r="L12" s="21"/>
      <c r="M12" s="21"/>
      <c r="N12" s="20" t="s">
        <v>2</v>
      </c>
      <c r="O12" s="22" t="s">
        <v>5</v>
      </c>
      <c r="P12" s="8"/>
      <c r="Q12" s="8"/>
      <c r="R12" s="8"/>
      <c r="S12" s="8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</row>
    <row r="13" spans="1:103" ht="18" x14ac:dyDescent="0.4">
      <c r="A13" s="20"/>
      <c r="B13" s="19" t="s">
        <v>7</v>
      </c>
      <c r="C13" s="19"/>
      <c r="D13" s="19"/>
      <c r="E13" s="19" t="s">
        <v>8</v>
      </c>
      <c r="F13" s="19"/>
      <c r="G13" s="19"/>
      <c r="H13" s="19" t="s">
        <v>9</v>
      </c>
      <c r="I13" s="19"/>
      <c r="J13" s="19"/>
      <c r="K13" s="19" t="s">
        <v>10</v>
      </c>
      <c r="L13" s="19"/>
      <c r="M13" s="19"/>
      <c r="N13" s="20"/>
      <c r="O13" s="22"/>
      <c r="P13" s="19" t="s">
        <v>6</v>
      </c>
      <c r="Q13" s="19"/>
      <c r="R13" s="19"/>
      <c r="S13" s="19"/>
      <c r="T13" s="19" t="s">
        <v>53</v>
      </c>
      <c r="U13" s="19"/>
      <c r="V13" s="19"/>
      <c r="W13" s="19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</row>
    <row r="14" spans="1:103" ht="20.25" x14ac:dyDescent="0.4">
      <c r="A14" s="20"/>
      <c r="B14" s="9" t="s">
        <v>11</v>
      </c>
      <c r="C14" s="9" t="s">
        <v>12</v>
      </c>
      <c r="D14" s="9" t="s">
        <v>13</v>
      </c>
      <c r="E14" s="9" t="s">
        <v>11</v>
      </c>
      <c r="F14" s="9" t="s">
        <v>12</v>
      </c>
      <c r="G14" s="9" t="s">
        <v>13</v>
      </c>
      <c r="H14" s="9" t="s">
        <v>11</v>
      </c>
      <c r="I14" s="9" t="s">
        <v>12</v>
      </c>
      <c r="J14" s="9" t="s">
        <v>13</v>
      </c>
      <c r="K14" s="9" t="s">
        <v>11</v>
      </c>
      <c r="L14" s="9" t="s">
        <v>12</v>
      </c>
      <c r="M14" s="9" t="s">
        <v>13</v>
      </c>
      <c r="N14" s="20"/>
      <c r="O14" s="22"/>
      <c r="P14" s="13" t="s">
        <v>48</v>
      </c>
      <c r="Q14" s="13" t="s">
        <v>49</v>
      </c>
      <c r="R14" s="13" t="s">
        <v>0</v>
      </c>
      <c r="S14" s="13" t="s">
        <v>1</v>
      </c>
      <c r="T14" s="13" t="s">
        <v>48</v>
      </c>
      <c r="U14" s="13" t="s">
        <v>49</v>
      </c>
      <c r="V14" s="13" t="s">
        <v>0</v>
      </c>
      <c r="W14" s="13" t="s">
        <v>1</v>
      </c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16" t="s">
        <v>54</v>
      </c>
      <c r="CU14" s="16" t="s">
        <v>54</v>
      </c>
    </row>
    <row r="15" spans="1:103" ht="15.75" x14ac:dyDescent="0.25">
      <c r="A15" s="1">
        <v>0.29166666666666669</v>
      </c>
      <c r="B15" s="15">
        <v>3</v>
      </c>
      <c r="C15" s="15">
        <v>2</v>
      </c>
      <c r="D15" s="15">
        <v>35</v>
      </c>
      <c r="E15" s="15">
        <v>9</v>
      </c>
      <c r="F15" s="15">
        <v>9</v>
      </c>
      <c r="G15" s="15">
        <v>0</v>
      </c>
      <c r="H15" s="15">
        <v>3</v>
      </c>
      <c r="I15" s="15">
        <v>10</v>
      </c>
      <c r="J15" s="15">
        <v>7</v>
      </c>
      <c r="K15" s="15">
        <v>1</v>
      </c>
      <c r="L15" s="15">
        <v>86</v>
      </c>
      <c r="M15" s="15">
        <v>6</v>
      </c>
      <c r="N15" s="15">
        <v>171</v>
      </c>
      <c r="O15" s="2">
        <v>171</v>
      </c>
      <c r="P15" s="2">
        <v>0</v>
      </c>
      <c r="Q15" s="2">
        <v>0</v>
      </c>
      <c r="R15" s="2">
        <v>0</v>
      </c>
      <c r="S15" s="3">
        <v>0</v>
      </c>
      <c r="T15" s="2">
        <v>0</v>
      </c>
      <c r="U15" s="2">
        <v>0</v>
      </c>
      <c r="V15" s="2">
        <v>0</v>
      </c>
      <c r="W15" s="3">
        <v>0</v>
      </c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>
        <f t="shared" ref="CR15:CR38" si="0">IF(CS15=MAX($CS$15:$CS$38),1,0)</f>
        <v>0</v>
      </c>
      <c r="CS15" s="4">
        <f t="shared" ref="CS15:CS36" si="1">SUM(N15:N17)</f>
        <v>513</v>
      </c>
      <c r="CT15" s="18" t="str">
        <f t="shared" ref="CT15:CT38" si="2">IF(CS15=MAX($Y$15:$Y$38),A15," ")</f>
        <v xml:space="preserve"> </v>
      </c>
      <c r="CU15" s="17">
        <f t="shared" ref="CU15:CU21" si="3">IF(SUM(CR13:CR15)&gt;0,1,0)</f>
        <v>0</v>
      </c>
      <c r="CV15">
        <f t="shared" ref="CV15:CV38" si="4">IF(CW15=MAX($CW$15:$CW$38),1,0)</f>
        <v>0</v>
      </c>
      <c r="CW15" s="4">
        <f t="shared" ref="CW15:CW27" si="5">SUM(N15:N26)</f>
        <v>2360</v>
      </c>
      <c r="CY15" s="17">
        <f>IF(SUM(CV13:CV15)&gt;0,1,0)</f>
        <v>0</v>
      </c>
    </row>
    <row r="16" spans="1:103" ht="15.75" x14ac:dyDescent="0.25">
      <c r="A16" s="1">
        <v>0.29513875000000001</v>
      </c>
      <c r="B16" s="15">
        <v>3</v>
      </c>
      <c r="C16" s="15">
        <v>8</v>
      </c>
      <c r="D16" s="15">
        <v>29</v>
      </c>
      <c r="E16" s="15">
        <v>33</v>
      </c>
      <c r="F16" s="15">
        <v>19</v>
      </c>
      <c r="G16" s="15">
        <v>2</v>
      </c>
      <c r="H16" s="15">
        <v>3</v>
      </c>
      <c r="I16" s="15">
        <v>10</v>
      </c>
      <c r="J16" s="15">
        <v>0</v>
      </c>
      <c r="K16" s="15">
        <v>0</v>
      </c>
      <c r="L16" s="15">
        <v>61</v>
      </c>
      <c r="M16" s="15">
        <v>3</v>
      </c>
      <c r="N16" s="15">
        <v>171</v>
      </c>
      <c r="O16" s="2">
        <v>342</v>
      </c>
      <c r="P16" s="2">
        <v>0</v>
      </c>
      <c r="Q16" s="2">
        <v>0</v>
      </c>
      <c r="R16" s="2">
        <v>0</v>
      </c>
      <c r="S16" s="3">
        <v>0</v>
      </c>
      <c r="T16" s="2">
        <v>0</v>
      </c>
      <c r="U16" s="2">
        <v>0</v>
      </c>
      <c r="V16" s="2">
        <v>0</v>
      </c>
      <c r="W16" s="3">
        <v>0</v>
      </c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>
        <f t="shared" si="0"/>
        <v>0</v>
      </c>
      <c r="CS16" s="4">
        <f t="shared" si="1"/>
        <v>557</v>
      </c>
      <c r="CT16" s="18" t="str">
        <f t="shared" si="2"/>
        <v xml:space="preserve"> </v>
      </c>
      <c r="CU16" s="17">
        <f t="shared" si="3"/>
        <v>0</v>
      </c>
      <c r="CV16">
        <f t="shared" si="4"/>
        <v>0</v>
      </c>
      <c r="CW16" s="4">
        <f t="shared" si="5"/>
        <v>2409</v>
      </c>
      <c r="CY16" s="17">
        <f>IF(SUM(CV14:CV16)&gt;0,1,0)</f>
        <v>0</v>
      </c>
    </row>
    <row r="17" spans="1:103" ht="15.75" x14ac:dyDescent="0.25">
      <c r="A17" s="1">
        <v>0.29861083333333333</v>
      </c>
      <c r="B17" s="15">
        <v>3</v>
      </c>
      <c r="C17" s="15">
        <v>1</v>
      </c>
      <c r="D17" s="15">
        <v>26</v>
      </c>
      <c r="E17" s="15">
        <v>16</v>
      </c>
      <c r="F17" s="15">
        <v>19</v>
      </c>
      <c r="G17" s="15">
        <v>0</v>
      </c>
      <c r="H17" s="15">
        <v>6</v>
      </c>
      <c r="I17" s="15">
        <v>11</v>
      </c>
      <c r="J17" s="15">
        <v>0</v>
      </c>
      <c r="K17" s="15">
        <v>1</v>
      </c>
      <c r="L17" s="15">
        <v>76</v>
      </c>
      <c r="M17" s="15">
        <v>12</v>
      </c>
      <c r="N17" s="15">
        <v>171</v>
      </c>
      <c r="O17" s="2">
        <v>513</v>
      </c>
      <c r="P17" s="2">
        <v>0</v>
      </c>
      <c r="Q17" s="2">
        <v>0</v>
      </c>
      <c r="R17" s="2">
        <v>0</v>
      </c>
      <c r="S17" s="3">
        <v>0</v>
      </c>
      <c r="T17" s="2">
        <v>0</v>
      </c>
      <c r="U17" s="2">
        <v>0</v>
      </c>
      <c r="V17" s="2">
        <v>0</v>
      </c>
      <c r="W17" s="3">
        <v>0</v>
      </c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>
        <f t="shared" si="0"/>
        <v>0</v>
      </c>
      <c r="CS17" s="4">
        <f t="shared" si="1"/>
        <v>585</v>
      </c>
      <c r="CT17" s="18" t="str">
        <f t="shared" si="2"/>
        <v xml:space="preserve"> </v>
      </c>
      <c r="CU17" s="17">
        <f t="shared" si="3"/>
        <v>0</v>
      </c>
      <c r="CV17">
        <f t="shared" si="4"/>
        <v>0</v>
      </c>
      <c r="CW17" s="4">
        <f t="shared" si="5"/>
        <v>2498</v>
      </c>
      <c r="CY17" s="17">
        <f>IF(SUM(CV15:CV17)&gt;0,1,0)</f>
        <v>0</v>
      </c>
    </row>
    <row r="18" spans="1:103" ht="15.75" x14ac:dyDescent="0.25">
      <c r="A18" s="1">
        <v>0.30208291666666665</v>
      </c>
      <c r="B18" s="15">
        <v>5</v>
      </c>
      <c r="C18" s="15">
        <v>9</v>
      </c>
      <c r="D18" s="15">
        <v>56</v>
      </c>
      <c r="E18" s="15">
        <v>25</v>
      </c>
      <c r="F18" s="15">
        <v>28</v>
      </c>
      <c r="G18" s="15">
        <v>3</v>
      </c>
      <c r="H18" s="15">
        <v>4</v>
      </c>
      <c r="I18" s="15">
        <v>10</v>
      </c>
      <c r="J18" s="15">
        <v>0</v>
      </c>
      <c r="K18" s="15">
        <v>0</v>
      </c>
      <c r="L18" s="15">
        <v>72</v>
      </c>
      <c r="M18" s="15">
        <v>3</v>
      </c>
      <c r="N18" s="15">
        <v>215</v>
      </c>
      <c r="O18" s="2">
        <v>728</v>
      </c>
      <c r="P18" s="2">
        <v>0</v>
      </c>
      <c r="Q18" s="2">
        <v>2</v>
      </c>
      <c r="R18" s="2">
        <v>0</v>
      </c>
      <c r="S18" s="3">
        <v>0</v>
      </c>
      <c r="T18" s="2">
        <v>0</v>
      </c>
      <c r="U18" s="2">
        <v>0</v>
      </c>
      <c r="V18" s="2">
        <v>0</v>
      </c>
      <c r="W18" s="3">
        <v>0</v>
      </c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>
        <f t="shared" si="0"/>
        <v>0</v>
      </c>
      <c r="CS18" s="4">
        <f t="shared" si="1"/>
        <v>599</v>
      </c>
      <c r="CT18" s="18" t="str">
        <f t="shared" si="2"/>
        <v xml:space="preserve"> </v>
      </c>
      <c r="CU18" s="17">
        <f t="shared" si="3"/>
        <v>0</v>
      </c>
      <c r="CV18">
        <f t="shared" si="4"/>
        <v>0</v>
      </c>
      <c r="CW18" s="4">
        <f t="shared" si="5"/>
        <v>2579</v>
      </c>
      <c r="CY18" s="17">
        <f>IF(SUM(CV15:CV18)&gt;0,1,0)</f>
        <v>0</v>
      </c>
    </row>
    <row r="19" spans="1:103" ht="15.75" x14ac:dyDescent="0.25">
      <c r="A19" s="1">
        <v>0.30555499999999997</v>
      </c>
      <c r="B19" s="15">
        <v>5</v>
      </c>
      <c r="C19" s="15">
        <v>2</v>
      </c>
      <c r="D19" s="15">
        <v>33</v>
      </c>
      <c r="E19" s="15">
        <v>13</v>
      </c>
      <c r="F19" s="15">
        <v>21</v>
      </c>
      <c r="G19" s="15">
        <v>0</v>
      </c>
      <c r="H19" s="15">
        <v>8</v>
      </c>
      <c r="I19" s="15">
        <v>15</v>
      </c>
      <c r="J19" s="15">
        <v>4</v>
      </c>
      <c r="K19" s="15">
        <v>0</v>
      </c>
      <c r="L19" s="15">
        <v>87</v>
      </c>
      <c r="M19" s="15">
        <v>11</v>
      </c>
      <c r="N19" s="15">
        <v>199</v>
      </c>
      <c r="O19" s="2">
        <v>927</v>
      </c>
      <c r="P19" s="2">
        <v>0</v>
      </c>
      <c r="Q19" s="2">
        <v>1</v>
      </c>
      <c r="R19" s="2">
        <v>0</v>
      </c>
      <c r="S19" s="3">
        <v>0</v>
      </c>
      <c r="T19" s="2">
        <v>0</v>
      </c>
      <c r="U19" s="2">
        <v>0</v>
      </c>
      <c r="V19" s="2">
        <v>0</v>
      </c>
      <c r="W19" s="3">
        <v>0</v>
      </c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>
        <f t="shared" si="0"/>
        <v>0</v>
      </c>
      <c r="CS19" s="4">
        <f t="shared" si="1"/>
        <v>584</v>
      </c>
      <c r="CT19" s="18" t="str">
        <f t="shared" si="2"/>
        <v xml:space="preserve"> </v>
      </c>
      <c r="CU19" s="17">
        <f t="shared" si="3"/>
        <v>0</v>
      </c>
      <c r="CV19">
        <f t="shared" si="4"/>
        <v>0</v>
      </c>
      <c r="CW19" s="4">
        <f t="shared" si="5"/>
        <v>2594</v>
      </c>
      <c r="CY19" s="17">
        <f>IF(SUM(CV15:CV19)&gt;0,1,0)</f>
        <v>0</v>
      </c>
    </row>
    <row r="20" spans="1:103" ht="15.75" x14ac:dyDescent="0.25">
      <c r="A20" s="1">
        <v>0.30902708333333329</v>
      </c>
      <c r="B20" s="15">
        <v>6</v>
      </c>
      <c r="C20" s="15">
        <v>6</v>
      </c>
      <c r="D20" s="15">
        <v>29</v>
      </c>
      <c r="E20" s="15">
        <v>32</v>
      </c>
      <c r="F20" s="15">
        <v>20</v>
      </c>
      <c r="G20" s="15">
        <v>0</v>
      </c>
      <c r="H20" s="15">
        <v>3</v>
      </c>
      <c r="I20" s="15">
        <v>10</v>
      </c>
      <c r="J20" s="15">
        <v>1</v>
      </c>
      <c r="K20" s="15">
        <v>3</v>
      </c>
      <c r="L20" s="15">
        <v>66</v>
      </c>
      <c r="M20" s="15">
        <v>9</v>
      </c>
      <c r="N20" s="15">
        <v>185</v>
      </c>
      <c r="O20" s="2">
        <v>1112</v>
      </c>
      <c r="P20" s="2">
        <v>0</v>
      </c>
      <c r="Q20" s="2">
        <v>1</v>
      </c>
      <c r="R20" s="2">
        <v>0</v>
      </c>
      <c r="S20" s="3">
        <v>0</v>
      </c>
      <c r="T20" s="2">
        <v>0</v>
      </c>
      <c r="U20" s="2">
        <v>0</v>
      </c>
      <c r="V20" s="2">
        <v>0</v>
      </c>
      <c r="W20" s="3">
        <v>0</v>
      </c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>
        <f t="shared" si="0"/>
        <v>0</v>
      </c>
      <c r="CS20" s="4">
        <f t="shared" si="1"/>
        <v>598</v>
      </c>
      <c r="CT20" s="18" t="str">
        <f t="shared" si="2"/>
        <v xml:space="preserve"> </v>
      </c>
      <c r="CU20" s="17">
        <f t="shared" si="3"/>
        <v>0</v>
      </c>
      <c r="CV20">
        <f t="shared" si="4"/>
        <v>0</v>
      </c>
      <c r="CW20" s="4">
        <f t="shared" si="5"/>
        <v>2617</v>
      </c>
      <c r="CY20" s="17">
        <f>IF(SUM(CV15:CV20)&gt;0,1,0)</f>
        <v>0</v>
      </c>
    </row>
    <row r="21" spans="1:103" ht="15.75" x14ac:dyDescent="0.25">
      <c r="A21" s="1">
        <v>0.31249916666666661</v>
      </c>
      <c r="B21" s="15">
        <v>4</v>
      </c>
      <c r="C21" s="15">
        <v>3</v>
      </c>
      <c r="D21" s="15">
        <v>41</v>
      </c>
      <c r="E21" s="15">
        <v>23</v>
      </c>
      <c r="F21" s="15">
        <v>16</v>
      </c>
      <c r="G21" s="15">
        <v>0</v>
      </c>
      <c r="H21" s="15">
        <v>7</v>
      </c>
      <c r="I21" s="15">
        <v>24</v>
      </c>
      <c r="J21" s="15">
        <v>4</v>
      </c>
      <c r="K21" s="15">
        <v>0</v>
      </c>
      <c r="L21" s="15">
        <v>70</v>
      </c>
      <c r="M21" s="15">
        <v>8</v>
      </c>
      <c r="N21" s="15">
        <v>200</v>
      </c>
      <c r="O21" s="2">
        <v>1312</v>
      </c>
      <c r="P21" s="2">
        <v>1</v>
      </c>
      <c r="Q21" s="2">
        <v>1</v>
      </c>
      <c r="R21" s="2">
        <v>0</v>
      </c>
      <c r="S21" s="3">
        <v>1</v>
      </c>
      <c r="T21" s="2">
        <v>0</v>
      </c>
      <c r="U21" s="2">
        <v>0</v>
      </c>
      <c r="V21" s="2">
        <v>0</v>
      </c>
      <c r="W21" s="3">
        <v>0</v>
      </c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>
        <f t="shared" si="0"/>
        <v>0</v>
      </c>
      <c r="CS21" s="4">
        <f t="shared" si="1"/>
        <v>621</v>
      </c>
      <c r="CT21" s="18" t="str">
        <f t="shared" si="2"/>
        <v xml:space="preserve"> </v>
      </c>
      <c r="CU21" s="17">
        <f t="shared" si="3"/>
        <v>0</v>
      </c>
      <c r="CV21">
        <f t="shared" si="4"/>
        <v>0</v>
      </c>
      <c r="CW21" s="4">
        <f t="shared" si="5"/>
        <v>2675</v>
      </c>
      <c r="CY21" s="17">
        <f>IF(SUM(CV15:CV21)&gt;0,1,0)</f>
        <v>0</v>
      </c>
    </row>
    <row r="22" spans="1:103" ht="15.75" x14ac:dyDescent="0.25">
      <c r="A22" s="1">
        <v>0.31597124999999993</v>
      </c>
      <c r="B22" s="15">
        <v>6</v>
      </c>
      <c r="C22" s="15">
        <v>6</v>
      </c>
      <c r="D22" s="15">
        <v>50</v>
      </c>
      <c r="E22" s="15">
        <v>22</v>
      </c>
      <c r="F22" s="15">
        <v>29</v>
      </c>
      <c r="G22" s="15">
        <v>1</v>
      </c>
      <c r="H22" s="15">
        <v>3</v>
      </c>
      <c r="I22" s="15">
        <v>20</v>
      </c>
      <c r="J22" s="15">
        <v>2</v>
      </c>
      <c r="K22" s="15">
        <v>0</v>
      </c>
      <c r="L22" s="15">
        <v>68</v>
      </c>
      <c r="M22" s="15">
        <v>6</v>
      </c>
      <c r="N22" s="15">
        <v>213</v>
      </c>
      <c r="O22" s="2">
        <v>1525</v>
      </c>
      <c r="P22" s="2">
        <v>0</v>
      </c>
      <c r="Q22" s="2">
        <v>0</v>
      </c>
      <c r="R22" s="2">
        <v>1</v>
      </c>
      <c r="S22" s="3">
        <v>0</v>
      </c>
      <c r="T22" s="2">
        <v>0</v>
      </c>
      <c r="U22" s="2">
        <v>0</v>
      </c>
      <c r="V22" s="2">
        <v>0</v>
      </c>
      <c r="W22" s="3">
        <v>0</v>
      </c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>
        <f t="shared" si="0"/>
        <v>0</v>
      </c>
      <c r="CS22" s="4">
        <f t="shared" si="1"/>
        <v>636</v>
      </c>
      <c r="CT22" s="18" t="str">
        <f t="shared" si="2"/>
        <v xml:space="preserve"> </v>
      </c>
      <c r="CU22" s="17">
        <f t="shared" ref="CU22:CU38" si="6">IF(SUM(CR20:CR22)&gt;0,1,0)</f>
        <v>0</v>
      </c>
      <c r="CV22">
        <f t="shared" si="4"/>
        <v>0</v>
      </c>
      <c r="CW22" s="4">
        <f t="shared" si="5"/>
        <v>2731</v>
      </c>
      <c r="CY22" s="17">
        <f>IF(SUM(CV15:CV22)&gt;0,1,0)</f>
        <v>0</v>
      </c>
    </row>
    <row r="23" spans="1:103" ht="15.75" x14ac:dyDescent="0.25">
      <c r="A23" s="1">
        <v>0.31944333333333325</v>
      </c>
      <c r="B23" s="15">
        <v>3</v>
      </c>
      <c r="C23" s="15">
        <v>3</v>
      </c>
      <c r="D23" s="15">
        <v>45</v>
      </c>
      <c r="E23" s="15">
        <v>32</v>
      </c>
      <c r="F23" s="15">
        <v>25</v>
      </c>
      <c r="G23" s="15">
        <v>1</v>
      </c>
      <c r="H23" s="15">
        <v>6</v>
      </c>
      <c r="I23" s="15">
        <v>16</v>
      </c>
      <c r="J23" s="15">
        <v>1</v>
      </c>
      <c r="K23" s="15">
        <v>0</v>
      </c>
      <c r="L23" s="15">
        <v>69</v>
      </c>
      <c r="M23" s="15">
        <v>7</v>
      </c>
      <c r="N23" s="15">
        <v>208</v>
      </c>
      <c r="O23" s="2">
        <v>1733</v>
      </c>
      <c r="P23" s="2">
        <v>0</v>
      </c>
      <c r="Q23" s="2">
        <v>1</v>
      </c>
      <c r="R23" s="2">
        <v>0</v>
      </c>
      <c r="S23" s="3">
        <v>0</v>
      </c>
      <c r="T23" s="2">
        <v>0</v>
      </c>
      <c r="U23" s="2">
        <v>0</v>
      </c>
      <c r="V23" s="2">
        <v>0</v>
      </c>
      <c r="W23" s="3">
        <v>0</v>
      </c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>
        <f t="shared" si="0"/>
        <v>0</v>
      </c>
      <c r="CS23" s="4">
        <f t="shared" si="1"/>
        <v>619</v>
      </c>
      <c r="CT23" s="18" t="str">
        <f t="shared" si="2"/>
        <v xml:space="preserve"> </v>
      </c>
      <c r="CU23" s="17">
        <f t="shared" si="6"/>
        <v>0</v>
      </c>
      <c r="CV23">
        <f t="shared" si="4"/>
        <v>0</v>
      </c>
      <c r="CW23" s="4">
        <f t="shared" si="5"/>
        <v>2766</v>
      </c>
      <c r="CY23" s="17">
        <f>IF(SUM(CV15:CV23)&gt;0,1,0)</f>
        <v>0</v>
      </c>
    </row>
    <row r="24" spans="1:103" ht="15.75" x14ac:dyDescent="0.25">
      <c r="A24" s="1">
        <v>0.32291541666666657</v>
      </c>
      <c r="B24" s="15">
        <v>13</v>
      </c>
      <c r="C24" s="15">
        <v>12</v>
      </c>
      <c r="D24" s="15">
        <v>39</v>
      </c>
      <c r="E24" s="15">
        <v>17</v>
      </c>
      <c r="F24" s="15">
        <v>38</v>
      </c>
      <c r="G24" s="15">
        <v>0</v>
      </c>
      <c r="H24" s="15">
        <v>4</v>
      </c>
      <c r="I24" s="15">
        <v>16</v>
      </c>
      <c r="J24" s="15">
        <v>2</v>
      </c>
      <c r="K24" s="15">
        <v>0</v>
      </c>
      <c r="L24" s="15">
        <v>66</v>
      </c>
      <c r="M24" s="15">
        <v>8</v>
      </c>
      <c r="N24" s="15">
        <v>215</v>
      </c>
      <c r="O24" s="2">
        <v>1948</v>
      </c>
      <c r="P24" s="2">
        <v>0</v>
      </c>
      <c r="Q24" s="2">
        <v>1</v>
      </c>
      <c r="R24" s="2">
        <v>0</v>
      </c>
      <c r="S24" s="3">
        <v>0</v>
      </c>
      <c r="T24" s="2">
        <v>0</v>
      </c>
      <c r="U24" s="2">
        <v>0</v>
      </c>
      <c r="V24" s="2">
        <v>0</v>
      </c>
      <c r="W24" s="3">
        <v>0</v>
      </c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>
        <f t="shared" si="0"/>
        <v>0</v>
      </c>
      <c r="CS24" s="4">
        <f t="shared" si="1"/>
        <v>627</v>
      </c>
      <c r="CT24" s="18" t="str">
        <f t="shared" si="2"/>
        <v xml:space="preserve"> </v>
      </c>
      <c r="CU24" s="17">
        <f t="shared" si="6"/>
        <v>0</v>
      </c>
      <c r="CV24">
        <f t="shared" si="4"/>
        <v>0</v>
      </c>
      <c r="CW24" s="4">
        <f t="shared" si="5"/>
        <v>2813</v>
      </c>
      <c r="CY24" s="17">
        <f>IF(SUM(CV15:CV24)&gt;0,1,0)</f>
        <v>0</v>
      </c>
    </row>
    <row r="25" spans="1:103" ht="15.75" x14ac:dyDescent="0.25">
      <c r="A25" s="1">
        <v>0.32638749999999989</v>
      </c>
      <c r="B25" s="15">
        <v>9</v>
      </c>
      <c r="C25" s="15">
        <v>10</v>
      </c>
      <c r="D25" s="15">
        <v>26</v>
      </c>
      <c r="E25" s="15">
        <v>19</v>
      </c>
      <c r="F25" s="15">
        <v>35</v>
      </c>
      <c r="G25" s="15">
        <v>0</v>
      </c>
      <c r="H25" s="15">
        <v>8</v>
      </c>
      <c r="I25" s="15">
        <v>24</v>
      </c>
      <c r="J25" s="15">
        <v>1</v>
      </c>
      <c r="K25" s="15">
        <v>2</v>
      </c>
      <c r="L25" s="15">
        <v>43</v>
      </c>
      <c r="M25" s="15">
        <v>19</v>
      </c>
      <c r="N25" s="15">
        <v>196</v>
      </c>
      <c r="O25" s="2">
        <v>2144</v>
      </c>
      <c r="P25" s="2">
        <v>2</v>
      </c>
      <c r="Q25" s="2">
        <v>0</v>
      </c>
      <c r="R25" s="2">
        <v>0</v>
      </c>
      <c r="S25" s="3">
        <v>0</v>
      </c>
      <c r="T25" s="2">
        <v>0</v>
      </c>
      <c r="U25" s="2">
        <v>0</v>
      </c>
      <c r="V25" s="2">
        <v>0</v>
      </c>
      <c r="W25" s="3">
        <v>0</v>
      </c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>
        <f t="shared" si="0"/>
        <v>0</v>
      </c>
      <c r="CS25" s="4">
        <f t="shared" si="1"/>
        <v>632</v>
      </c>
      <c r="CT25" s="18" t="str">
        <f t="shared" si="2"/>
        <v xml:space="preserve"> </v>
      </c>
      <c r="CU25" s="17">
        <f>IF(SUM(CR23:CR25)&gt;0,1,0)</f>
        <v>0</v>
      </c>
      <c r="CV25">
        <f t="shared" si="4"/>
        <v>0</v>
      </c>
      <c r="CW25" s="4">
        <f t="shared" si="5"/>
        <v>2859</v>
      </c>
      <c r="CY25" s="17">
        <f>IF(SUM(CV15:CV25)&gt;0,1,0)</f>
        <v>0</v>
      </c>
    </row>
    <row r="26" spans="1:103" ht="15.75" x14ac:dyDescent="0.25">
      <c r="A26" s="1">
        <v>0.32985958333333321</v>
      </c>
      <c r="B26" s="15">
        <v>17</v>
      </c>
      <c r="C26" s="15">
        <v>16</v>
      </c>
      <c r="D26" s="15">
        <v>37</v>
      </c>
      <c r="E26" s="15">
        <v>20</v>
      </c>
      <c r="F26" s="15">
        <v>45</v>
      </c>
      <c r="G26" s="15">
        <v>0</v>
      </c>
      <c r="H26" s="15">
        <v>8</v>
      </c>
      <c r="I26" s="15">
        <v>10</v>
      </c>
      <c r="J26" s="15">
        <v>6</v>
      </c>
      <c r="K26" s="15">
        <v>1</v>
      </c>
      <c r="L26" s="15">
        <v>33</v>
      </c>
      <c r="M26" s="15">
        <v>23</v>
      </c>
      <c r="N26" s="15">
        <v>216</v>
      </c>
      <c r="O26" s="2">
        <v>2360</v>
      </c>
      <c r="P26" s="2">
        <v>0</v>
      </c>
      <c r="Q26" s="2">
        <v>0</v>
      </c>
      <c r="R26" s="2">
        <v>0</v>
      </c>
      <c r="S26" s="3">
        <v>1</v>
      </c>
      <c r="T26" s="2">
        <v>0</v>
      </c>
      <c r="U26" s="2">
        <v>0</v>
      </c>
      <c r="V26" s="2">
        <v>0</v>
      </c>
      <c r="W26" s="3">
        <v>1</v>
      </c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>
        <f t="shared" si="0"/>
        <v>0</v>
      </c>
      <c r="CS26" s="4">
        <f t="shared" si="1"/>
        <v>696</v>
      </c>
      <c r="CT26" s="18" t="str">
        <f t="shared" si="2"/>
        <v xml:space="preserve"> </v>
      </c>
      <c r="CU26" s="17">
        <f>IF(SUM(CR24:CR26)&gt;0,1,0)</f>
        <v>0</v>
      </c>
      <c r="CV26">
        <f t="shared" si="4"/>
        <v>1</v>
      </c>
      <c r="CW26" s="4">
        <f t="shared" si="5"/>
        <v>2919</v>
      </c>
      <c r="CY26" s="17">
        <f>IF(SUM(CV15:CV26)&gt;0,1,0)</f>
        <v>1</v>
      </c>
    </row>
    <row r="27" spans="1:103" ht="15.75" x14ac:dyDescent="0.25">
      <c r="A27" s="1">
        <v>0.33333166666666653</v>
      </c>
      <c r="B27" s="15">
        <v>15</v>
      </c>
      <c r="C27" s="15">
        <v>14</v>
      </c>
      <c r="D27" s="15">
        <v>23</v>
      </c>
      <c r="E27" s="15">
        <v>15</v>
      </c>
      <c r="F27" s="15">
        <v>49</v>
      </c>
      <c r="G27" s="15">
        <v>1</v>
      </c>
      <c r="H27" s="15">
        <v>6</v>
      </c>
      <c r="I27" s="15">
        <v>32</v>
      </c>
      <c r="J27" s="15">
        <v>3</v>
      </c>
      <c r="K27" s="15">
        <v>0</v>
      </c>
      <c r="L27" s="15">
        <v>40</v>
      </c>
      <c r="M27" s="15">
        <v>22</v>
      </c>
      <c r="N27" s="15">
        <v>220</v>
      </c>
      <c r="O27" s="2">
        <v>2409</v>
      </c>
      <c r="P27" s="2">
        <v>0</v>
      </c>
      <c r="Q27" s="2">
        <v>0</v>
      </c>
      <c r="R27" s="2">
        <v>2</v>
      </c>
      <c r="S27" s="3">
        <v>0</v>
      </c>
      <c r="T27" s="2">
        <v>1</v>
      </c>
      <c r="U27" s="2">
        <v>1</v>
      </c>
      <c r="V27" s="2">
        <v>0</v>
      </c>
      <c r="W27" s="3">
        <v>1</v>
      </c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>
        <f t="shared" si="0"/>
        <v>0</v>
      </c>
      <c r="CS27" s="4">
        <f t="shared" si="1"/>
        <v>732</v>
      </c>
      <c r="CT27" s="18" t="str">
        <f t="shared" si="2"/>
        <v xml:space="preserve"> </v>
      </c>
      <c r="CU27" s="17">
        <f>IF(SUM(CR25:CR27)&gt;0,1,0)</f>
        <v>0</v>
      </c>
      <c r="CV27">
        <f t="shared" si="4"/>
        <v>0</v>
      </c>
      <c r="CW27" s="4">
        <f t="shared" si="5"/>
        <v>2913</v>
      </c>
      <c r="CY27" s="17">
        <f>IF(SUM(CV16:CV27)&gt;0,1,0)</f>
        <v>1</v>
      </c>
    </row>
    <row r="28" spans="1:103" ht="15.75" x14ac:dyDescent="0.25">
      <c r="A28" s="1">
        <v>0.33680374999999985</v>
      </c>
      <c r="B28" s="15">
        <v>26</v>
      </c>
      <c r="C28" s="15">
        <v>18</v>
      </c>
      <c r="D28" s="15">
        <v>32</v>
      </c>
      <c r="E28" s="15">
        <v>20</v>
      </c>
      <c r="F28" s="15">
        <v>50</v>
      </c>
      <c r="G28" s="15">
        <v>0</v>
      </c>
      <c r="H28" s="15">
        <v>9</v>
      </c>
      <c r="I28" s="15">
        <v>29</v>
      </c>
      <c r="J28" s="15">
        <v>7</v>
      </c>
      <c r="K28" s="15">
        <v>0</v>
      </c>
      <c r="L28" s="15">
        <v>51</v>
      </c>
      <c r="M28" s="15">
        <v>18</v>
      </c>
      <c r="N28" s="15">
        <v>260</v>
      </c>
      <c r="O28" s="2">
        <v>2498</v>
      </c>
      <c r="P28" s="2">
        <v>0</v>
      </c>
      <c r="Q28" s="2">
        <v>0</v>
      </c>
      <c r="R28" s="2">
        <v>0</v>
      </c>
      <c r="S28" s="3">
        <v>0</v>
      </c>
      <c r="T28" s="2">
        <v>0</v>
      </c>
      <c r="U28" s="2">
        <v>0</v>
      </c>
      <c r="V28" s="2">
        <v>0</v>
      </c>
      <c r="W28" s="3">
        <v>0</v>
      </c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>
        <f t="shared" si="0"/>
        <v>0</v>
      </c>
      <c r="CS28" s="4">
        <f t="shared" si="1"/>
        <v>742</v>
      </c>
      <c r="CT28" s="18" t="str">
        <f t="shared" si="2"/>
        <v xml:space="preserve"> </v>
      </c>
      <c r="CU28" s="17">
        <f t="shared" si="6"/>
        <v>0</v>
      </c>
      <c r="CV28">
        <f t="shared" si="4"/>
        <v>0</v>
      </c>
      <c r="CW28" s="4">
        <f>SUM(N28:N38)</f>
        <v>2693</v>
      </c>
      <c r="CY28" s="17">
        <f>IF(SUM(CV17:CV28)&gt;0,1,0)</f>
        <v>1</v>
      </c>
    </row>
    <row r="29" spans="1:103" ht="15.75" x14ac:dyDescent="0.25">
      <c r="A29" s="1">
        <v>0.34027583333333317</v>
      </c>
      <c r="B29" s="15">
        <v>6</v>
      </c>
      <c r="C29" s="15">
        <v>16</v>
      </c>
      <c r="D29" s="15">
        <v>22</v>
      </c>
      <c r="E29" s="15">
        <v>24</v>
      </c>
      <c r="F29" s="15">
        <v>44</v>
      </c>
      <c r="G29" s="15">
        <v>2</v>
      </c>
      <c r="H29" s="15">
        <v>16</v>
      </c>
      <c r="I29" s="15">
        <v>32</v>
      </c>
      <c r="J29" s="15">
        <v>5</v>
      </c>
      <c r="K29" s="15">
        <v>3</v>
      </c>
      <c r="L29" s="15">
        <v>74</v>
      </c>
      <c r="M29" s="15">
        <v>8</v>
      </c>
      <c r="N29" s="15">
        <v>252</v>
      </c>
      <c r="O29" s="2">
        <v>2579</v>
      </c>
      <c r="P29" s="2">
        <v>0</v>
      </c>
      <c r="Q29" s="2">
        <v>0</v>
      </c>
      <c r="R29" s="2">
        <v>0</v>
      </c>
      <c r="S29" s="3">
        <v>0</v>
      </c>
      <c r="T29" s="2">
        <v>0</v>
      </c>
      <c r="U29" s="2">
        <v>0</v>
      </c>
      <c r="V29" s="2">
        <v>0</v>
      </c>
      <c r="W29" s="3">
        <v>0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>
        <f t="shared" si="0"/>
        <v>0</v>
      </c>
      <c r="CS29" s="4">
        <f t="shared" si="1"/>
        <v>704</v>
      </c>
      <c r="CT29" s="18" t="str">
        <f t="shared" si="2"/>
        <v xml:space="preserve"> </v>
      </c>
      <c r="CU29" s="17">
        <f t="shared" si="6"/>
        <v>0</v>
      </c>
      <c r="CV29">
        <f t="shared" si="4"/>
        <v>0</v>
      </c>
      <c r="CW29" s="4">
        <f>SUM(N29:N38)</f>
        <v>2433</v>
      </c>
      <c r="CY29" s="17">
        <f t="shared" ref="CY29:CY37" si="7">IF(SUM(CV18:CV29)&gt;0,1,0)</f>
        <v>1</v>
      </c>
    </row>
    <row r="30" spans="1:103" ht="15.75" x14ac:dyDescent="0.25">
      <c r="A30" s="1">
        <v>0.34374791666666649</v>
      </c>
      <c r="B30" s="15">
        <v>11</v>
      </c>
      <c r="C30" s="15">
        <v>19</v>
      </c>
      <c r="D30" s="15">
        <v>29</v>
      </c>
      <c r="E30" s="15">
        <v>16</v>
      </c>
      <c r="F30" s="15">
        <v>39</v>
      </c>
      <c r="G30" s="15">
        <v>4</v>
      </c>
      <c r="H30" s="15">
        <v>5</v>
      </c>
      <c r="I30" s="15">
        <v>24</v>
      </c>
      <c r="J30" s="15">
        <v>9</v>
      </c>
      <c r="K30" s="15">
        <v>0</v>
      </c>
      <c r="L30" s="15">
        <v>59</v>
      </c>
      <c r="M30" s="15">
        <v>15</v>
      </c>
      <c r="N30" s="15">
        <v>230</v>
      </c>
      <c r="O30" s="2">
        <v>2594</v>
      </c>
      <c r="P30" s="2">
        <v>0</v>
      </c>
      <c r="Q30" s="2">
        <v>0</v>
      </c>
      <c r="R30" s="2">
        <v>0</v>
      </c>
      <c r="S30" s="3">
        <v>0</v>
      </c>
      <c r="T30" s="2">
        <v>0</v>
      </c>
      <c r="U30" s="2">
        <v>0</v>
      </c>
      <c r="V30" s="2">
        <v>0</v>
      </c>
      <c r="W30" s="3">
        <v>0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>
        <f t="shared" si="0"/>
        <v>0</v>
      </c>
      <c r="CS30" s="4">
        <f t="shared" si="1"/>
        <v>695</v>
      </c>
      <c r="CT30" s="18" t="str">
        <f t="shared" si="2"/>
        <v xml:space="preserve"> </v>
      </c>
      <c r="CU30" s="17">
        <f t="shared" si="6"/>
        <v>0</v>
      </c>
      <c r="CV30">
        <f t="shared" si="4"/>
        <v>0</v>
      </c>
      <c r="CW30" s="4">
        <f>SUM(N30:N38)</f>
        <v>2181</v>
      </c>
      <c r="CY30" s="17">
        <f t="shared" si="7"/>
        <v>1</v>
      </c>
    </row>
    <row r="31" spans="1:103" ht="15.75" x14ac:dyDescent="0.25">
      <c r="A31" s="1">
        <v>0.34721999999999981</v>
      </c>
      <c r="B31" s="15">
        <v>11</v>
      </c>
      <c r="C31" s="15">
        <v>17</v>
      </c>
      <c r="D31" s="15">
        <v>19</v>
      </c>
      <c r="E31" s="15">
        <v>22</v>
      </c>
      <c r="F31" s="15">
        <v>48</v>
      </c>
      <c r="G31" s="15">
        <v>5</v>
      </c>
      <c r="H31" s="15">
        <v>7</v>
      </c>
      <c r="I31" s="15">
        <v>20</v>
      </c>
      <c r="J31" s="15">
        <v>6</v>
      </c>
      <c r="K31" s="15">
        <v>5</v>
      </c>
      <c r="L31" s="15">
        <v>51</v>
      </c>
      <c r="M31" s="15">
        <v>11</v>
      </c>
      <c r="N31" s="15">
        <v>222</v>
      </c>
      <c r="O31" s="2">
        <v>2617</v>
      </c>
      <c r="P31" s="2">
        <v>0</v>
      </c>
      <c r="Q31" s="2">
        <v>0</v>
      </c>
      <c r="R31" s="2">
        <v>0</v>
      </c>
      <c r="S31" s="3">
        <v>1</v>
      </c>
      <c r="T31" s="2">
        <v>0</v>
      </c>
      <c r="U31" s="2">
        <v>1</v>
      </c>
      <c r="V31" s="2">
        <v>0</v>
      </c>
      <c r="W31" s="3">
        <v>0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>
        <f t="shared" si="0"/>
        <v>0</v>
      </c>
      <c r="CS31" s="4">
        <f t="shared" si="1"/>
        <v>721</v>
      </c>
      <c r="CT31" s="18" t="str">
        <f t="shared" si="2"/>
        <v xml:space="preserve"> </v>
      </c>
      <c r="CU31" s="17">
        <f t="shared" si="6"/>
        <v>0</v>
      </c>
      <c r="CV31">
        <f t="shared" si="4"/>
        <v>0</v>
      </c>
      <c r="CW31" s="4">
        <f>SUM(N31:N38)</f>
        <v>1951</v>
      </c>
      <c r="CY31" s="17">
        <f t="shared" si="7"/>
        <v>1</v>
      </c>
    </row>
    <row r="32" spans="1:103" ht="15.75" x14ac:dyDescent="0.25">
      <c r="A32" s="1">
        <v>0.35069208333333313</v>
      </c>
      <c r="B32" s="15">
        <v>13</v>
      </c>
      <c r="C32" s="15">
        <v>29</v>
      </c>
      <c r="D32" s="15">
        <v>25</v>
      </c>
      <c r="E32" s="15">
        <v>17</v>
      </c>
      <c r="F32" s="15">
        <v>60</v>
      </c>
      <c r="G32" s="15">
        <v>3</v>
      </c>
      <c r="H32" s="15">
        <v>4</v>
      </c>
      <c r="I32" s="15">
        <v>19</v>
      </c>
      <c r="J32" s="15">
        <v>2</v>
      </c>
      <c r="K32" s="15">
        <v>3</v>
      </c>
      <c r="L32" s="15">
        <v>50</v>
      </c>
      <c r="M32" s="15">
        <v>18</v>
      </c>
      <c r="N32" s="15">
        <v>243</v>
      </c>
      <c r="O32" s="2">
        <v>2675</v>
      </c>
      <c r="P32" s="2">
        <v>0</v>
      </c>
      <c r="Q32" s="2">
        <v>2</v>
      </c>
      <c r="R32" s="2">
        <v>0</v>
      </c>
      <c r="S32" s="3">
        <v>1</v>
      </c>
      <c r="T32" s="2">
        <v>0</v>
      </c>
      <c r="U32" s="2">
        <v>0</v>
      </c>
      <c r="V32" s="2">
        <v>1</v>
      </c>
      <c r="W32" s="3"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>
        <f t="shared" si="0"/>
        <v>0</v>
      </c>
      <c r="CS32" s="4">
        <f t="shared" si="1"/>
        <v>747</v>
      </c>
      <c r="CT32" s="18" t="str">
        <f t="shared" si="2"/>
        <v xml:space="preserve"> </v>
      </c>
      <c r="CU32" s="17">
        <f t="shared" si="6"/>
        <v>0</v>
      </c>
      <c r="CV32">
        <f t="shared" si="4"/>
        <v>0</v>
      </c>
      <c r="CW32" s="4">
        <f>SUM(N32:N38)</f>
        <v>1729</v>
      </c>
      <c r="CY32" s="17">
        <f t="shared" si="7"/>
        <v>1</v>
      </c>
    </row>
    <row r="33" spans="1:103" ht="15.75" x14ac:dyDescent="0.25">
      <c r="A33" s="1">
        <v>0.35416416666666645</v>
      </c>
      <c r="B33" s="15">
        <v>7</v>
      </c>
      <c r="C33" s="15">
        <v>23</v>
      </c>
      <c r="D33" s="15">
        <v>24</v>
      </c>
      <c r="E33" s="15">
        <v>29</v>
      </c>
      <c r="F33" s="15">
        <v>61</v>
      </c>
      <c r="G33" s="15">
        <v>4</v>
      </c>
      <c r="H33" s="15">
        <v>16</v>
      </c>
      <c r="I33" s="15">
        <v>16</v>
      </c>
      <c r="J33" s="15">
        <v>3</v>
      </c>
      <c r="K33" s="15">
        <v>1</v>
      </c>
      <c r="L33" s="15">
        <v>60</v>
      </c>
      <c r="M33" s="15">
        <v>12</v>
      </c>
      <c r="N33" s="15">
        <v>256</v>
      </c>
      <c r="O33" s="2">
        <v>2731</v>
      </c>
      <c r="P33" s="2">
        <v>0</v>
      </c>
      <c r="Q33" s="2">
        <v>0</v>
      </c>
      <c r="R33" s="2">
        <v>0</v>
      </c>
      <c r="S33" s="3">
        <v>0</v>
      </c>
      <c r="T33" s="2">
        <v>0</v>
      </c>
      <c r="U33" s="2">
        <v>2</v>
      </c>
      <c r="V33" s="2">
        <v>2</v>
      </c>
      <c r="W33" s="3">
        <v>0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>
        <f t="shared" si="0"/>
        <v>0</v>
      </c>
      <c r="CS33" s="4">
        <f t="shared" si="1"/>
        <v>759</v>
      </c>
      <c r="CT33" s="18" t="str">
        <f t="shared" si="2"/>
        <v xml:space="preserve"> </v>
      </c>
      <c r="CU33" s="17">
        <f t="shared" si="6"/>
        <v>0</v>
      </c>
      <c r="CV33">
        <f t="shared" si="4"/>
        <v>0</v>
      </c>
      <c r="CW33" s="4">
        <f>SUM(N33:N38)</f>
        <v>1486</v>
      </c>
      <c r="CY33" s="17">
        <f t="shared" si="7"/>
        <v>1</v>
      </c>
    </row>
    <row r="34" spans="1:103" ht="15.75" x14ac:dyDescent="0.25">
      <c r="A34" s="1">
        <v>0.35763624999999977</v>
      </c>
      <c r="B34" s="15">
        <v>10</v>
      </c>
      <c r="C34" s="15">
        <v>37</v>
      </c>
      <c r="D34" s="15">
        <v>34</v>
      </c>
      <c r="E34" s="15">
        <v>7</v>
      </c>
      <c r="F34" s="15">
        <v>56</v>
      </c>
      <c r="G34" s="15">
        <v>1</v>
      </c>
      <c r="H34" s="15">
        <v>10</v>
      </c>
      <c r="I34" s="15">
        <v>14</v>
      </c>
      <c r="J34" s="15">
        <v>10</v>
      </c>
      <c r="K34" s="15">
        <v>3</v>
      </c>
      <c r="L34" s="15">
        <v>58</v>
      </c>
      <c r="M34" s="15">
        <v>8</v>
      </c>
      <c r="N34" s="15">
        <v>248</v>
      </c>
      <c r="O34" s="2">
        <v>2766</v>
      </c>
      <c r="P34" s="2">
        <v>0</v>
      </c>
      <c r="Q34" s="2">
        <v>0</v>
      </c>
      <c r="R34" s="2">
        <v>2</v>
      </c>
      <c r="S34" s="3">
        <v>2</v>
      </c>
      <c r="T34" s="2">
        <v>1</v>
      </c>
      <c r="U34" s="2">
        <v>1</v>
      </c>
      <c r="V34" s="2">
        <v>0</v>
      </c>
      <c r="W34" s="3">
        <v>1</v>
      </c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>
        <f t="shared" si="0"/>
        <v>0</v>
      </c>
      <c r="CS34" s="4">
        <f t="shared" si="1"/>
        <v>764</v>
      </c>
      <c r="CT34" s="18" t="str">
        <f t="shared" si="2"/>
        <v xml:space="preserve"> </v>
      </c>
      <c r="CU34" s="17">
        <f t="shared" si="6"/>
        <v>0</v>
      </c>
      <c r="CV34">
        <f t="shared" si="4"/>
        <v>0</v>
      </c>
      <c r="CW34" s="4">
        <f>SUM(N34:N38)</f>
        <v>1230</v>
      </c>
      <c r="CY34" s="17">
        <f t="shared" si="7"/>
        <v>1</v>
      </c>
    </row>
    <row r="35" spans="1:103" ht="15.75" x14ac:dyDescent="0.25">
      <c r="A35" s="1">
        <v>0.36110833333333309</v>
      </c>
      <c r="B35" s="15">
        <v>11</v>
      </c>
      <c r="C35" s="15">
        <v>19</v>
      </c>
      <c r="D35" s="15">
        <v>38</v>
      </c>
      <c r="E35" s="15">
        <v>27</v>
      </c>
      <c r="F35" s="15">
        <v>37</v>
      </c>
      <c r="G35" s="15">
        <v>0</v>
      </c>
      <c r="H35" s="15">
        <v>10</v>
      </c>
      <c r="I35" s="15">
        <v>29</v>
      </c>
      <c r="J35" s="15">
        <v>10</v>
      </c>
      <c r="K35" s="15">
        <v>3</v>
      </c>
      <c r="L35" s="15">
        <v>62</v>
      </c>
      <c r="M35" s="15">
        <v>9</v>
      </c>
      <c r="N35" s="15">
        <v>255</v>
      </c>
      <c r="O35" s="2">
        <v>2813</v>
      </c>
      <c r="P35" s="2">
        <v>1</v>
      </c>
      <c r="Q35" s="2">
        <v>0</v>
      </c>
      <c r="R35" s="2">
        <v>0</v>
      </c>
      <c r="S35" s="3">
        <v>0</v>
      </c>
      <c r="T35" s="2">
        <v>1</v>
      </c>
      <c r="U35" s="2">
        <v>0</v>
      </c>
      <c r="V35" s="2">
        <v>0</v>
      </c>
      <c r="W35" s="3">
        <v>0</v>
      </c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>
        <f t="shared" si="0"/>
        <v>1</v>
      </c>
      <c r="CS35" s="4">
        <f t="shared" si="1"/>
        <v>772</v>
      </c>
      <c r="CT35" s="18" t="str">
        <f t="shared" si="2"/>
        <v xml:space="preserve"> </v>
      </c>
      <c r="CU35" s="17">
        <f t="shared" si="6"/>
        <v>1</v>
      </c>
      <c r="CV35">
        <f t="shared" si="4"/>
        <v>0</v>
      </c>
      <c r="CW35" s="4">
        <f>SUM(N35:N38)</f>
        <v>982</v>
      </c>
      <c r="CY35" s="17">
        <f t="shared" si="7"/>
        <v>1</v>
      </c>
    </row>
    <row r="36" spans="1:103" ht="15.75" x14ac:dyDescent="0.25">
      <c r="A36" s="1">
        <v>0.36458041666666641</v>
      </c>
      <c r="B36" s="15">
        <v>13</v>
      </c>
      <c r="C36" s="15">
        <v>27</v>
      </c>
      <c r="D36" s="15">
        <v>40</v>
      </c>
      <c r="E36" s="15">
        <v>30</v>
      </c>
      <c r="F36" s="15">
        <v>33</v>
      </c>
      <c r="G36" s="15">
        <v>0</v>
      </c>
      <c r="H36" s="15">
        <v>10</v>
      </c>
      <c r="I36" s="15">
        <v>22</v>
      </c>
      <c r="J36" s="15">
        <v>10</v>
      </c>
      <c r="K36" s="15">
        <v>0</v>
      </c>
      <c r="L36" s="15">
        <v>65</v>
      </c>
      <c r="M36" s="15">
        <v>11</v>
      </c>
      <c r="N36" s="15">
        <v>261</v>
      </c>
      <c r="O36" s="2">
        <v>2859</v>
      </c>
      <c r="P36" s="2">
        <v>1</v>
      </c>
      <c r="Q36" s="2">
        <v>0</v>
      </c>
      <c r="R36" s="2">
        <v>1</v>
      </c>
      <c r="S36" s="3">
        <v>0</v>
      </c>
      <c r="T36" s="2">
        <v>0</v>
      </c>
      <c r="U36" s="2">
        <v>0</v>
      </c>
      <c r="V36" s="2">
        <v>0</v>
      </c>
      <c r="W36" s="3">
        <v>0</v>
      </c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>
        <f t="shared" si="0"/>
        <v>0</v>
      </c>
      <c r="CS36" s="4">
        <f t="shared" si="1"/>
        <v>727</v>
      </c>
      <c r="CT36" s="18" t="str">
        <f t="shared" si="2"/>
        <v xml:space="preserve"> </v>
      </c>
      <c r="CU36" s="17">
        <f t="shared" si="6"/>
        <v>1</v>
      </c>
      <c r="CV36">
        <f t="shared" si="4"/>
        <v>0</v>
      </c>
      <c r="CW36" s="4">
        <f>SUM(N36:N38)</f>
        <v>727</v>
      </c>
      <c r="CY36" s="17">
        <f t="shared" si="7"/>
        <v>1</v>
      </c>
    </row>
    <row r="37" spans="1:103" ht="15.75" x14ac:dyDescent="0.25">
      <c r="A37" s="1">
        <v>0.36805249999999973</v>
      </c>
      <c r="B37" s="15">
        <v>13</v>
      </c>
      <c r="C37" s="15">
        <v>19</v>
      </c>
      <c r="D37" s="15">
        <v>27</v>
      </c>
      <c r="E37" s="15">
        <v>33</v>
      </c>
      <c r="F37" s="15">
        <v>36</v>
      </c>
      <c r="G37" s="15">
        <v>3</v>
      </c>
      <c r="H37" s="15">
        <v>7</v>
      </c>
      <c r="I37" s="15">
        <v>31</v>
      </c>
      <c r="J37" s="15">
        <v>7</v>
      </c>
      <c r="K37" s="15">
        <v>2</v>
      </c>
      <c r="L37" s="15">
        <v>64</v>
      </c>
      <c r="M37" s="15">
        <v>14</v>
      </c>
      <c r="N37" s="15">
        <v>256</v>
      </c>
      <c r="O37" s="2">
        <v>2919</v>
      </c>
      <c r="P37" s="2">
        <v>1</v>
      </c>
      <c r="Q37" s="2">
        <v>0</v>
      </c>
      <c r="R37" s="2">
        <v>0</v>
      </c>
      <c r="S37" s="3">
        <v>0</v>
      </c>
      <c r="T37" s="2">
        <v>1</v>
      </c>
      <c r="U37" s="2">
        <v>0</v>
      </c>
      <c r="V37" s="2">
        <v>0</v>
      </c>
      <c r="W37" s="3">
        <v>0</v>
      </c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>
        <f t="shared" si="0"/>
        <v>0</v>
      </c>
      <c r="CS37" s="4">
        <f>SUM(N37:N38)</f>
        <v>466</v>
      </c>
      <c r="CT37" s="18" t="str">
        <f t="shared" si="2"/>
        <v xml:space="preserve"> </v>
      </c>
      <c r="CU37" s="17">
        <f t="shared" si="6"/>
        <v>1</v>
      </c>
      <c r="CV37">
        <f t="shared" si="4"/>
        <v>0</v>
      </c>
      <c r="CW37" s="4">
        <f>SUM(N37:N38)</f>
        <v>466</v>
      </c>
      <c r="CY37" s="17">
        <f t="shared" si="7"/>
        <v>1</v>
      </c>
    </row>
    <row r="38" spans="1:103" ht="15.75" x14ac:dyDescent="0.25">
      <c r="A38" s="1">
        <v>0.37152458333333305</v>
      </c>
      <c r="B38" s="15">
        <v>12</v>
      </c>
      <c r="C38" s="15">
        <v>17</v>
      </c>
      <c r="D38" s="15">
        <v>40</v>
      </c>
      <c r="E38" s="15">
        <v>29</v>
      </c>
      <c r="F38" s="15">
        <v>22</v>
      </c>
      <c r="G38" s="15">
        <v>0</v>
      </c>
      <c r="H38" s="15">
        <v>6</v>
      </c>
      <c r="I38" s="15">
        <v>17</v>
      </c>
      <c r="J38" s="15">
        <v>2</v>
      </c>
      <c r="K38" s="15">
        <v>1</v>
      </c>
      <c r="L38" s="15">
        <v>46</v>
      </c>
      <c r="M38" s="15">
        <v>18</v>
      </c>
      <c r="N38" s="15">
        <v>210</v>
      </c>
      <c r="O38" s="2">
        <v>2913</v>
      </c>
      <c r="P38" s="2">
        <v>0</v>
      </c>
      <c r="Q38" s="2">
        <v>0</v>
      </c>
      <c r="R38" s="2">
        <v>0</v>
      </c>
      <c r="S38" s="3">
        <v>1</v>
      </c>
      <c r="T38" s="2">
        <v>0</v>
      </c>
      <c r="U38" s="2">
        <v>0</v>
      </c>
      <c r="V38" s="2">
        <v>0</v>
      </c>
      <c r="W38" s="3">
        <v>0</v>
      </c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>
        <f t="shared" si="0"/>
        <v>0</v>
      </c>
      <c r="CS38" s="4">
        <f>SUM(N38:N38)</f>
        <v>210</v>
      </c>
      <c r="CT38" s="18" t="str">
        <f t="shared" si="2"/>
        <v xml:space="preserve"> </v>
      </c>
      <c r="CU38" s="17">
        <f t="shared" si="6"/>
        <v>0</v>
      </c>
      <c r="CV38">
        <f t="shared" si="4"/>
        <v>0</v>
      </c>
      <c r="CW38" s="4">
        <f>SUM(N38:N38)</f>
        <v>210</v>
      </c>
      <c r="CY38" s="17">
        <f>IF(SUM(CV27:CV38)&gt;0,1,0)</f>
        <v>0</v>
      </c>
    </row>
    <row r="39" spans="1:103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</row>
    <row r="40" spans="1:103" ht="18" x14ac:dyDescent="0.4">
      <c r="A40" s="20" t="s">
        <v>22</v>
      </c>
      <c r="B40" s="19" t="s">
        <v>7</v>
      </c>
      <c r="C40" s="19"/>
      <c r="D40" s="19"/>
      <c r="E40" s="19" t="s">
        <v>8</v>
      </c>
      <c r="F40" s="19"/>
      <c r="G40" s="19"/>
      <c r="H40" s="19" t="s">
        <v>9</v>
      </c>
      <c r="I40" s="19"/>
      <c r="J40" s="19"/>
      <c r="K40" s="19" t="s">
        <v>10</v>
      </c>
      <c r="L40" s="19"/>
      <c r="M40" s="19"/>
      <c r="N40" s="8"/>
      <c r="O40" s="20"/>
      <c r="P40" s="19"/>
      <c r="Q40" s="19"/>
      <c r="R40" s="19"/>
      <c r="S40" s="9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</row>
    <row r="41" spans="1:103" ht="18" x14ac:dyDescent="0.4">
      <c r="A41" s="20"/>
      <c r="B41" s="9" t="s">
        <v>11</v>
      </c>
      <c r="C41" s="9" t="s">
        <v>12</v>
      </c>
      <c r="D41" s="9" t="s">
        <v>13</v>
      </c>
      <c r="E41" s="9" t="s">
        <v>11</v>
      </c>
      <c r="F41" s="9" t="s">
        <v>12</v>
      </c>
      <c r="G41" s="9" t="s">
        <v>13</v>
      </c>
      <c r="H41" s="9" t="s">
        <v>11</v>
      </c>
      <c r="I41" s="9" t="s">
        <v>12</v>
      </c>
      <c r="J41" s="9" t="s">
        <v>13</v>
      </c>
      <c r="K41" s="9" t="s">
        <v>11</v>
      </c>
      <c r="L41" s="9" t="s">
        <v>12</v>
      </c>
      <c r="M41" s="9" t="s">
        <v>13</v>
      </c>
      <c r="N41" s="9" t="s">
        <v>2</v>
      </c>
      <c r="O41" s="20"/>
      <c r="P41" s="9"/>
      <c r="Q41" s="9"/>
      <c r="R41" s="9"/>
      <c r="S41" s="9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</row>
    <row r="42" spans="1:103" ht="15.75" x14ac:dyDescent="0.25">
      <c r="A42" s="3" t="s">
        <v>14</v>
      </c>
      <c r="B42" s="2">
        <v>153</v>
      </c>
      <c r="C42" s="2">
        <v>254</v>
      </c>
      <c r="D42" s="2">
        <v>350</v>
      </c>
      <c r="E42" s="2">
        <v>260</v>
      </c>
      <c r="F42" s="2">
        <v>558</v>
      </c>
      <c r="G42" s="2">
        <v>23</v>
      </c>
      <c r="H42" s="2">
        <v>108</v>
      </c>
      <c r="I42" s="2">
        <v>278</v>
      </c>
      <c r="J42" s="2">
        <v>78</v>
      </c>
      <c r="K42" s="2">
        <v>21</v>
      </c>
      <c r="L42" s="2">
        <v>667</v>
      </c>
      <c r="M42" s="2">
        <v>169</v>
      </c>
      <c r="N42" s="2">
        <v>2919</v>
      </c>
      <c r="O42" s="3"/>
      <c r="P42" s="2"/>
      <c r="Q42" s="2"/>
      <c r="R42" s="2"/>
      <c r="S42" s="2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</row>
    <row r="43" spans="1:103" ht="15.75" x14ac:dyDescent="0.25">
      <c r="A43" s="3" t="s">
        <v>15</v>
      </c>
      <c r="B43" s="2">
        <v>0</v>
      </c>
      <c r="C43" s="2">
        <v>0</v>
      </c>
      <c r="D43" s="2">
        <v>0</v>
      </c>
      <c r="E43" s="2">
        <v>0</v>
      </c>
      <c r="F43" s="2">
        <v>2</v>
      </c>
      <c r="G43" s="2">
        <v>0</v>
      </c>
      <c r="H43" s="2">
        <v>0</v>
      </c>
      <c r="I43" s="2">
        <v>0</v>
      </c>
      <c r="J43" s="2">
        <v>0</v>
      </c>
      <c r="K43" s="2">
        <v>1</v>
      </c>
      <c r="L43" s="2">
        <v>4</v>
      </c>
      <c r="M43" s="2">
        <v>0</v>
      </c>
      <c r="N43" s="2">
        <v>7</v>
      </c>
      <c r="O43" s="3"/>
      <c r="P43" s="2"/>
      <c r="Q43" s="2"/>
      <c r="R43" s="2"/>
      <c r="S43" s="2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</row>
    <row r="44" spans="1:103" ht="15.75" x14ac:dyDescent="0.25">
      <c r="A44" s="3" t="s">
        <v>16</v>
      </c>
      <c r="B44" s="2">
        <v>0</v>
      </c>
      <c r="C44" s="2">
        <v>0</v>
      </c>
      <c r="D44" s="2">
        <v>1</v>
      </c>
      <c r="E44" s="2">
        <v>2</v>
      </c>
      <c r="F44" s="2">
        <v>2</v>
      </c>
      <c r="G44" s="2">
        <v>0</v>
      </c>
      <c r="H44" s="2">
        <v>0</v>
      </c>
      <c r="I44" s="2">
        <v>5</v>
      </c>
      <c r="J44" s="2">
        <v>0</v>
      </c>
      <c r="K44" s="2">
        <v>0</v>
      </c>
      <c r="L44" s="2">
        <v>2</v>
      </c>
      <c r="M44" s="2">
        <v>1</v>
      </c>
      <c r="N44" s="2">
        <v>13</v>
      </c>
      <c r="O44" s="3"/>
      <c r="P44" s="2"/>
      <c r="Q44" s="2"/>
      <c r="R44" s="2"/>
      <c r="S44" s="2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</row>
    <row r="45" spans="1:103" ht="15.75" x14ac:dyDescent="0.25">
      <c r="A45" s="3" t="s">
        <v>18</v>
      </c>
      <c r="B45" s="2">
        <v>1</v>
      </c>
      <c r="C45" s="2">
        <v>1</v>
      </c>
      <c r="D45" s="2">
        <v>4</v>
      </c>
      <c r="E45" s="2">
        <v>2</v>
      </c>
      <c r="F45" s="2">
        <v>5</v>
      </c>
      <c r="G45" s="2">
        <v>0</v>
      </c>
      <c r="H45" s="2">
        <v>3</v>
      </c>
      <c r="I45" s="2">
        <v>6</v>
      </c>
      <c r="J45" s="2">
        <v>1</v>
      </c>
      <c r="K45" s="2">
        <v>0</v>
      </c>
      <c r="L45" s="2">
        <v>12</v>
      </c>
      <c r="M45" s="2">
        <v>3</v>
      </c>
      <c r="N45" s="2">
        <v>38</v>
      </c>
      <c r="O45" s="3"/>
      <c r="P45" s="2"/>
      <c r="Q45" s="2"/>
      <c r="R45" s="2"/>
      <c r="S45" s="2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</row>
    <row r="46" spans="1:103" ht="15.75" x14ac:dyDescent="0.25">
      <c r="A46" s="14" t="s">
        <v>17</v>
      </c>
      <c r="B46" s="2">
        <v>152</v>
      </c>
      <c r="C46" s="2">
        <v>253</v>
      </c>
      <c r="D46" s="2">
        <v>345</v>
      </c>
      <c r="E46" s="2">
        <v>256</v>
      </c>
      <c r="F46" s="2">
        <v>549</v>
      </c>
      <c r="G46" s="2">
        <v>23</v>
      </c>
      <c r="H46" s="2">
        <v>105</v>
      </c>
      <c r="I46" s="2">
        <v>267</v>
      </c>
      <c r="J46" s="2">
        <v>77</v>
      </c>
      <c r="K46" s="2">
        <v>20</v>
      </c>
      <c r="L46" s="2">
        <v>649</v>
      </c>
      <c r="M46" s="2">
        <v>165</v>
      </c>
      <c r="N46" s="2">
        <v>2861</v>
      </c>
      <c r="O46" s="3"/>
      <c r="P46" s="2"/>
      <c r="Q46" s="2"/>
      <c r="R46" s="2"/>
      <c r="S46" s="2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</row>
    <row r="47" spans="1:103" ht="15.75" x14ac:dyDescent="0.25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3"/>
      <c r="P47" s="2"/>
      <c r="Q47" s="2"/>
      <c r="R47" s="2"/>
      <c r="S47" s="2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</row>
    <row r="48" spans="1:103" ht="15.75" x14ac:dyDescent="0.25">
      <c r="A48" s="3" t="s">
        <v>19</v>
      </c>
      <c r="B48" s="3">
        <v>0</v>
      </c>
      <c r="C48" s="3">
        <v>2</v>
      </c>
      <c r="D48" s="3">
        <v>2</v>
      </c>
      <c r="E48" s="3">
        <v>0</v>
      </c>
      <c r="F48" s="3">
        <v>3</v>
      </c>
      <c r="G48" s="3">
        <v>0</v>
      </c>
      <c r="H48" s="3">
        <v>0</v>
      </c>
      <c r="I48" s="3">
        <v>5</v>
      </c>
      <c r="J48" s="3">
        <v>0</v>
      </c>
      <c r="K48" s="3">
        <v>0</v>
      </c>
      <c r="L48" s="3">
        <v>4</v>
      </c>
      <c r="M48" s="3">
        <v>0</v>
      </c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</row>
    <row r="49" spans="1:96" ht="15.75" x14ac:dyDescent="0.25">
      <c r="A49" s="3" t="s">
        <v>20</v>
      </c>
      <c r="B49" s="23">
        <v>4</v>
      </c>
      <c r="C49" s="23"/>
      <c r="D49" s="23"/>
      <c r="E49" s="23">
        <v>5</v>
      </c>
      <c r="F49" s="23"/>
      <c r="G49" s="23"/>
      <c r="H49" s="23">
        <v>3</v>
      </c>
      <c r="I49" s="23"/>
      <c r="J49" s="23"/>
      <c r="K49" s="23">
        <v>3</v>
      </c>
      <c r="L49" s="23"/>
      <c r="M49" s="23"/>
      <c r="N49" s="3"/>
      <c r="O49" s="3"/>
      <c r="P49" s="23"/>
      <c r="Q49" s="23"/>
      <c r="R49" s="23"/>
      <c r="S49" s="10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</row>
    <row r="50" spans="1:9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</row>
    <row r="51" spans="1:96" ht="15.75" x14ac:dyDescent="0.25">
      <c r="A51" s="3" t="s">
        <v>21</v>
      </c>
      <c r="B51" s="24">
        <v>0.82641921397379914</v>
      </c>
      <c r="C51" s="23"/>
      <c r="D51" s="23"/>
      <c r="E51" s="24">
        <v>0.84437751004016059</v>
      </c>
      <c r="F51" s="23"/>
      <c r="G51" s="23"/>
      <c r="H51" s="24">
        <v>0.83453237410071945</v>
      </c>
      <c r="I51" s="23"/>
      <c r="J51" s="23"/>
      <c r="K51" s="24">
        <v>0.93152173913043479</v>
      </c>
      <c r="L51" s="23"/>
      <c r="M51" s="23"/>
      <c r="N51" s="12">
        <v>0.94527202072538863</v>
      </c>
      <c r="O51" s="3"/>
      <c r="P51" s="23"/>
      <c r="Q51" s="23"/>
      <c r="R51" s="23"/>
      <c r="S51" s="10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</row>
    <row r="52" spans="1:9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</row>
    <row r="53" spans="1:96" ht="15.75" x14ac:dyDescent="0.25">
      <c r="A53" s="3"/>
      <c r="B53" s="3" t="s">
        <v>24</v>
      </c>
      <c r="C53" s="2" t="s">
        <v>25</v>
      </c>
      <c r="D53" s="3" t="s">
        <v>26</v>
      </c>
      <c r="E53" s="3" t="s">
        <v>27</v>
      </c>
      <c r="F53" s="3" t="s">
        <v>28</v>
      </c>
      <c r="G53" s="3" t="s">
        <v>29</v>
      </c>
      <c r="H53" s="3" t="s">
        <v>30</v>
      </c>
      <c r="I53" s="3" t="s">
        <v>31</v>
      </c>
      <c r="J53" s="3" t="s">
        <v>32</v>
      </c>
      <c r="K53" s="3" t="s">
        <v>33</v>
      </c>
      <c r="L53" s="3" t="s">
        <v>34</v>
      </c>
      <c r="M53" s="3" t="s">
        <v>35</v>
      </c>
      <c r="N53" s="3" t="s">
        <v>2</v>
      </c>
      <c r="O53" s="3" t="s">
        <v>24</v>
      </c>
      <c r="P53" s="2" t="s">
        <v>25</v>
      </c>
      <c r="Q53" s="3" t="s">
        <v>26</v>
      </c>
      <c r="R53" s="3" t="s">
        <v>27</v>
      </c>
      <c r="S53" s="3" t="s">
        <v>28</v>
      </c>
      <c r="T53" s="3" t="s">
        <v>29</v>
      </c>
      <c r="U53" s="3" t="s">
        <v>30</v>
      </c>
      <c r="V53" s="3" t="s">
        <v>31</v>
      </c>
      <c r="W53" s="3" t="s">
        <v>32</v>
      </c>
      <c r="X53" s="3" t="s">
        <v>33</v>
      </c>
      <c r="Y53" s="3" t="s">
        <v>34</v>
      </c>
      <c r="Z53" s="3" t="s">
        <v>35</v>
      </c>
      <c r="AA53" s="3" t="s">
        <v>2</v>
      </c>
      <c r="AB53" s="3" t="s">
        <v>24</v>
      </c>
      <c r="AC53" s="2" t="s">
        <v>25</v>
      </c>
      <c r="AD53" s="3" t="s">
        <v>26</v>
      </c>
      <c r="AE53" s="3" t="s">
        <v>27</v>
      </c>
      <c r="AF53" s="3" t="s">
        <v>28</v>
      </c>
      <c r="AG53" s="3" t="s">
        <v>29</v>
      </c>
      <c r="AH53" s="3" t="s">
        <v>30</v>
      </c>
      <c r="AI53" s="3" t="s">
        <v>31</v>
      </c>
      <c r="AJ53" s="3" t="s">
        <v>32</v>
      </c>
      <c r="AK53" s="3" t="s">
        <v>33</v>
      </c>
      <c r="AL53" s="3" t="s">
        <v>34</v>
      </c>
      <c r="AM53" s="3" t="s">
        <v>35</v>
      </c>
      <c r="AN53" s="3" t="s">
        <v>2</v>
      </c>
      <c r="AO53" s="3" t="s">
        <v>24</v>
      </c>
      <c r="AP53" s="2" t="s">
        <v>25</v>
      </c>
      <c r="AQ53" s="3" t="s">
        <v>26</v>
      </c>
      <c r="AR53" s="3" t="s">
        <v>27</v>
      </c>
      <c r="AS53" s="3" t="s">
        <v>28</v>
      </c>
      <c r="AT53" s="3" t="s">
        <v>29</v>
      </c>
      <c r="AU53" s="3" t="s">
        <v>30</v>
      </c>
      <c r="AV53" s="3" t="s">
        <v>31</v>
      </c>
      <c r="AW53" s="3" t="s">
        <v>32</v>
      </c>
      <c r="AX53" s="3" t="s">
        <v>33</v>
      </c>
      <c r="AY53" s="3" t="s">
        <v>34</v>
      </c>
      <c r="AZ53" s="3" t="s">
        <v>35</v>
      </c>
      <c r="BA53" s="3" t="s">
        <v>2</v>
      </c>
      <c r="BB53" s="3" t="s">
        <v>24</v>
      </c>
      <c r="BC53" s="2" t="s">
        <v>25</v>
      </c>
      <c r="BD53" s="3" t="s">
        <v>26</v>
      </c>
      <c r="BE53" s="3" t="s">
        <v>27</v>
      </c>
      <c r="BF53" s="3" t="s">
        <v>28</v>
      </c>
      <c r="BG53" s="3" t="s">
        <v>29</v>
      </c>
      <c r="BH53" s="3" t="s">
        <v>30</v>
      </c>
      <c r="BI53" s="3" t="s">
        <v>31</v>
      </c>
      <c r="BJ53" s="3" t="s">
        <v>32</v>
      </c>
      <c r="BK53" s="3" t="s">
        <v>33</v>
      </c>
      <c r="BL53" s="3" t="s">
        <v>34</v>
      </c>
      <c r="BM53" s="3" t="s">
        <v>35</v>
      </c>
      <c r="BN53" s="3" t="s">
        <v>2</v>
      </c>
      <c r="BO53" s="3" t="s">
        <v>24</v>
      </c>
      <c r="BP53" s="2" t="s">
        <v>25</v>
      </c>
      <c r="BQ53" s="3" t="s">
        <v>26</v>
      </c>
      <c r="BR53" s="3" t="s">
        <v>27</v>
      </c>
      <c r="BS53" s="3" t="s">
        <v>28</v>
      </c>
      <c r="BT53" s="3" t="s">
        <v>29</v>
      </c>
      <c r="BU53" s="3" t="s">
        <v>30</v>
      </c>
      <c r="BV53" s="3" t="s">
        <v>31</v>
      </c>
      <c r="BW53" s="3" t="s">
        <v>32</v>
      </c>
      <c r="BX53" s="3" t="s">
        <v>33</v>
      </c>
      <c r="BY53" s="3" t="s">
        <v>34</v>
      </c>
      <c r="BZ53" s="3" t="s">
        <v>35</v>
      </c>
      <c r="CA53" s="3" t="s">
        <v>2</v>
      </c>
      <c r="CB53" s="3" t="s">
        <v>36</v>
      </c>
      <c r="CC53" s="2" t="s">
        <v>37</v>
      </c>
      <c r="CD53" s="3" t="s">
        <v>38</v>
      </c>
      <c r="CE53" s="3" t="s">
        <v>39</v>
      </c>
      <c r="CF53" s="3" t="s">
        <v>2</v>
      </c>
      <c r="CG53" s="3" t="s">
        <v>36</v>
      </c>
      <c r="CH53" s="2" t="s">
        <v>37</v>
      </c>
      <c r="CI53" s="3" t="s">
        <v>38</v>
      </c>
      <c r="CJ53" s="3" t="s">
        <v>39</v>
      </c>
      <c r="CK53" s="3" t="s">
        <v>2</v>
      </c>
      <c r="CL53" s="3">
        <v>3</v>
      </c>
      <c r="CM53" s="3">
        <v>3</v>
      </c>
      <c r="CN53" s="3">
        <v>3</v>
      </c>
      <c r="CO53" s="3">
        <v>3</v>
      </c>
      <c r="CP53" s="3">
        <v>3</v>
      </c>
      <c r="CQ53" s="3">
        <v>3</v>
      </c>
      <c r="CR53" s="3"/>
    </row>
    <row r="54" spans="1:96" ht="15.75" x14ac:dyDescent="0.25">
      <c r="A54" s="3"/>
      <c r="B54" s="3" t="str">
        <f>"Alv"&amp;B53</f>
        <v>AlvEBL</v>
      </c>
      <c r="C54" s="3" t="str">
        <f t="shared" ref="C54:N54" si="8">"Alv"&amp;C53</f>
        <v>AlvEBT</v>
      </c>
      <c r="D54" s="3" t="str">
        <f t="shared" si="8"/>
        <v>AlvEBR</v>
      </c>
      <c r="E54" s="3" t="str">
        <f t="shared" si="8"/>
        <v>AlvWBL</v>
      </c>
      <c r="F54" s="3" t="str">
        <f t="shared" si="8"/>
        <v>AlvWBT</v>
      </c>
      <c r="G54" s="3" t="str">
        <f t="shared" si="8"/>
        <v>AlvWBR</v>
      </c>
      <c r="H54" s="3" t="str">
        <f t="shared" si="8"/>
        <v>AlvNBL</v>
      </c>
      <c r="I54" s="3" t="str">
        <f t="shared" si="8"/>
        <v>AlvNBT</v>
      </c>
      <c r="J54" s="3" t="str">
        <f t="shared" si="8"/>
        <v>AlvNBR</v>
      </c>
      <c r="K54" s="3" t="str">
        <f t="shared" si="8"/>
        <v>AlvSBL</v>
      </c>
      <c r="L54" s="3" t="str">
        <f t="shared" si="8"/>
        <v>AlvSBT</v>
      </c>
      <c r="M54" s="3" t="str">
        <f t="shared" si="8"/>
        <v>AlvSBR</v>
      </c>
      <c r="N54" s="3" t="str">
        <f t="shared" si="8"/>
        <v>AlvTotal</v>
      </c>
      <c r="O54" s="3" t="str">
        <f>"Art"&amp;O53</f>
        <v>ArtEBL</v>
      </c>
      <c r="P54" s="3" t="str">
        <f t="shared" ref="P54:AA54" si="9">"Art"&amp;P53</f>
        <v>ArtEBT</v>
      </c>
      <c r="Q54" s="3" t="str">
        <f t="shared" si="9"/>
        <v>ArtEBR</v>
      </c>
      <c r="R54" s="3" t="str">
        <f t="shared" si="9"/>
        <v>ArtWBL</v>
      </c>
      <c r="S54" s="3" t="str">
        <f t="shared" si="9"/>
        <v>ArtWBT</v>
      </c>
      <c r="T54" s="3" t="str">
        <f t="shared" si="9"/>
        <v>ArtWBR</v>
      </c>
      <c r="U54" s="3" t="str">
        <f t="shared" si="9"/>
        <v>ArtNBL</v>
      </c>
      <c r="V54" s="3" t="str">
        <f t="shared" si="9"/>
        <v>ArtNBT</v>
      </c>
      <c r="W54" s="3" t="str">
        <f t="shared" si="9"/>
        <v>ArtNBR</v>
      </c>
      <c r="X54" s="3" t="str">
        <f t="shared" si="9"/>
        <v>ArtSBL</v>
      </c>
      <c r="Y54" s="3" t="str">
        <f t="shared" si="9"/>
        <v>ArtSBT</v>
      </c>
      <c r="Z54" s="3" t="str">
        <f t="shared" si="9"/>
        <v>ArtSBR</v>
      </c>
      <c r="AA54" s="3" t="str">
        <f t="shared" si="9"/>
        <v>ArtTotal</v>
      </c>
      <c r="AB54" s="3" t="str">
        <f>"Bus"&amp;AB53</f>
        <v>BusEBL</v>
      </c>
      <c r="AC54" s="3" t="str">
        <f t="shared" ref="AC54:AN54" si="10">"Bus"&amp;AC53</f>
        <v>BusEBT</v>
      </c>
      <c r="AD54" s="3" t="str">
        <f t="shared" si="10"/>
        <v>BusEBR</v>
      </c>
      <c r="AE54" s="3" t="str">
        <f t="shared" si="10"/>
        <v>BusWBL</v>
      </c>
      <c r="AF54" s="3" t="str">
        <f t="shared" si="10"/>
        <v>BusWBT</v>
      </c>
      <c r="AG54" s="3" t="str">
        <f t="shared" si="10"/>
        <v>BusWBR</v>
      </c>
      <c r="AH54" s="3" t="str">
        <f t="shared" si="10"/>
        <v>BusNBL</v>
      </c>
      <c r="AI54" s="3" t="str">
        <f t="shared" si="10"/>
        <v>BusNBT</v>
      </c>
      <c r="AJ54" s="3" t="str">
        <f t="shared" si="10"/>
        <v>BusNBR</v>
      </c>
      <c r="AK54" s="3" t="str">
        <f t="shared" si="10"/>
        <v>BusSBL</v>
      </c>
      <c r="AL54" s="3" t="str">
        <f t="shared" si="10"/>
        <v>BusSBT</v>
      </c>
      <c r="AM54" s="3" t="str">
        <f t="shared" si="10"/>
        <v>BusSBR</v>
      </c>
      <c r="AN54" s="3" t="str">
        <f t="shared" si="10"/>
        <v>BusTotal</v>
      </c>
      <c r="AO54" s="3" t="str">
        <f>"Sut"&amp;AO53</f>
        <v>SutEBL</v>
      </c>
      <c r="AP54" s="3" t="str">
        <f t="shared" ref="AP54:BA54" si="11">"Sut"&amp;AP53</f>
        <v>SutEBT</v>
      </c>
      <c r="AQ54" s="3" t="str">
        <f t="shared" si="11"/>
        <v>SutEBR</v>
      </c>
      <c r="AR54" s="3" t="str">
        <f t="shared" si="11"/>
        <v>SutWBL</v>
      </c>
      <c r="AS54" s="3" t="str">
        <f t="shared" si="11"/>
        <v>SutWBT</v>
      </c>
      <c r="AT54" s="3" t="str">
        <f t="shared" si="11"/>
        <v>SutWBR</v>
      </c>
      <c r="AU54" s="3" t="str">
        <f t="shared" si="11"/>
        <v>SutNBL</v>
      </c>
      <c r="AV54" s="3" t="str">
        <f t="shared" si="11"/>
        <v>SutNBT</v>
      </c>
      <c r="AW54" s="3" t="str">
        <f t="shared" si="11"/>
        <v>SutNBR</v>
      </c>
      <c r="AX54" s="3" t="str">
        <f t="shared" si="11"/>
        <v>SutSBL</v>
      </c>
      <c r="AY54" s="3" t="str">
        <f t="shared" si="11"/>
        <v>SutSBT</v>
      </c>
      <c r="AZ54" s="3" t="str">
        <f t="shared" si="11"/>
        <v>SutSBR</v>
      </c>
      <c r="BA54" s="3" t="str">
        <f t="shared" si="11"/>
        <v>SutTotal</v>
      </c>
      <c r="BB54" s="3" t="str">
        <f>"Liv"&amp;BB53</f>
        <v>LivEBL</v>
      </c>
      <c r="BC54" s="3" t="str">
        <f t="shared" ref="BC54:BN54" si="12">"Liv"&amp;BC53</f>
        <v>LivEBT</v>
      </c>
      <c r="BD54" s="3" t="str">
        <f t="shared" si="12"/>
        <v>LivEBR</v>
      </c>
      <c r="BE54" s="3" t="str">
        <f t="shared" si="12"/>
        <v>LivWBL</v>
      </c>
      <c r="BF54" s="3" t="str">
        <f t="shared" si="12"/>
        <v>LivWBT</v>
      </c>
      <c r="BG54" s="3" t="str">
        <f t="shared" si="12"/>
        <v>LivWBR</v>
      </c>
      <c r="BH54" s="3" t="str">
        <f t="shared" si="12"/>
        <v>LivNBL</v>
      </c>
      <c r="BI54" s="3" t="str">
        <f t="shared" si="12"/>
        <v>LivNBT</v>
      </c>
      <c r="BJ54" s="3" t="str">
        <f t="shared" si="12"/>
        <v>LivNBR</v>
      </c>
      <c r="BK54" s="3" t="str">
        <f t="shared" si="12"/>
        <v>LivSBL</v>
      </c>
      <c r="BL54" s="3" t="str">
        <f t="shared" si="12"/>
        <v>LivSBT</v>
      </c>
      <c r="BM54" s="3" t="str">
        <f t="shared" si="12"/>
        <v>LivSBR</v>
      </c>
      <c r="BN54" s="3" t="str">
        <f t="shared" si="12"/>
        <v>LivTotal</v>
      </c>
      <c r="BO54" s="3" t="str">
        <f>"Bis"&amp;BO53</f>
        <v>BisEBL</v>
      </c>
      <c r="BP54" s="3" t="str">
        <f t="shared" ref="BP54:CA54" si="13">"Bis"&amp;BP53</f>
        <v>BisEBT</v>
      </c>
      <c r="BQ54" s="3" t="str">
        <f t="shared" si="13"/>
        <v>BisEBR</v>
      </c>
      <c r="BR54" s="3" t="str">
        <f t="shared" si="13"/>
        <v>BisWBL</v>
      </c>
      <c r="BS54" s="3" t="str">
        <f t="shared" si="13"/>
        <v>BisWBT</v>
      </c>
      <c r="BT54" s="3" t="str">
        <f t="shared" si="13"/>
        <v>BisWBR</v>
      </c>
      <c r="BU54" s="3" t="str">
        <f t="shared" si="13"/>
        <v>BisNBL</v>
      </c>
      <c r="BV54" s="3" t="str">
        <f t="shared" si="13"/>
        <v>BisNBT</v>
      </c>
      <c r="BW54" s="3" t="str">
        <f t="shared" si="13"/>
        <v>BisNBR</v>
      </c>
      <c r="BX54" s="3" t="str">
        <f t="shared" si="13"/>
        <v>BisSBL</v>
      </c>
      <c r="BY54" s="3" t="str">
        <f t="shared" si="13"/>
        <v>BisSBT</v>
      </c>
      <c r="BZ54" s="3" t="str">
        <f t="shared" si="13"/>
        <v>BisSBR</v>
      </c>
      <c r="CA54" s="3" t="str">
        <f t="shared" si="13"/>
        <v>BisTotal</v>
      </c>
      <c r="CB54" s="3" t="str">
        <f>"Bic"&amp;CB53</f>
        <v>BicNorth</v>
      </c>
      <c r="CC54" s="3" t="str">
        <f t="shared" ref="CC54:CE54" si="14">"Bic"&amp;CC53</f>
        <v>BicEast</v>
      </c>
      <c r="CD54" s="3" t="str">
        <f t="shared" si="14"/>
        <v>BicSouth</v>
      </c>
      <c r="CE54" s="3" t="str">
        <f t="shared" si="14"/>
        <v>BicWest</v>
      </c>
      <c r="CF54" s="3" t="s">
        <v>40</v>
      </c>
      <c r="CG54" s="3" t="str">
        <f>"Ped"&amp;CG53</f>
        <v>PedNorth</v>
      </c>
      <c r="CH54" s="3" t="str">
        <f t="shared" ref="CH54:CJ54" si="15">"Ped"&amp;CH53</f>
        <v>PedEast</v>
      </c>
      <c r="CI54" s="3" t="str">
        <f t="shared" si="15"/>
        <v>PedSouth</v>
      </c>
      <c r="CJ54" s="3" t="str">
        <f t="shared" si="15"/>
        <v>PedWest</v>
      </c>
      <c r="CK54" s="3" t="s">
        <v>41</v>
      </c>
      <c r="CL54" s="3" t="s">
        <v>42</v>
      </c>
      <c r="CM54" s="3" t="s">
        <v>43</v>
      </c>
      <c r="CN54" s="3" t="s">
        <v>44</v>
      </c>
      <c r="CO54" s="3" t="s">
        <v>45</v>
      </c>
      <c r="CP54" s="3" t="s">
        <v>46</v>
      </c>
      <c r="CQ54" s="3" t="s">
        <v>47</v>
      </c>
      <c r="CR54" s="3"/>
    </row>
    <row r="55" spans="1:96" ht="15.75" x14ac:dyDescent="0.25">
      <c r="A55" s="3"/>
      <c r="B55" s="2">
        <f>B42</f>
        <v>153</v>
      </c>
      <c r="C55" s="2">
        <f t="shared" ref="C55:N55" si="16">C42</f>
        <v>254</v>
      </c>
      <c r="D55" s="2">
        <f t="shared" si="16"/>
        <v>350</v>
      </c>
      <c r="E55" s="2">
        <f t="shared" si="16"/>
        <v>260</v>
      </c>
      <c r="F55" s="2">
        <f t="shared" si="16"/>
        <v>558</v>
      </c>
      <c r="G55" s="2">
        <f t="shared" si="16"/>
        <v>23</v>
      </c>
      <c r="H55" s="2">
        <f t="shared" si="16"/>
        <v>108</v>
      </c>
      <c r="I55" s="2">
        <f t="shared" si="16"/>
        <v>278</v>
      </c>
      <c r="J55" s="2">
        <f t="shared" si="16"/>
        <v>78</v>
      </c>
      <c r="K55" s="2">
        <f t="shared" si="16"/>
        <v>21</v>
      </c>
      <c r="L55" s="2">
        <f t="shared" si="16"/>
        <v>667</v>
      </c>
      <c r="M55" s="2">
        <f>M42</f>
        <v>169</v>
      </c>
      <c r="N55" s="2">
        <f t="shared" si="16"/>
        <v>2919</v>
      </c>
      <c r="O55" s="2">
        <f>B43</f>
        <v>0</v>
      </c>
      <c r="P55" s="2">
        <f t="shared" ref="P55:Y55" si="17">C43</f>
        <v>0</v>
      </c>
      <c r="Q55" s="2">
        <f t="shared" si="17"/>
        <v>0</v>
      </c>
      <c r="R55" s="2">
        <f t="shared" si="17"/>
        <v>0</v>
      </c>
      <c r="S55" s="2">
        <f t="shared" si="17"/>
        <v>2</v>
      </c>
      <c r="T55" s="2">
        <f t="shared" si="17"/>
        <v>0</v>
      </c>
      <c r="U55" s="2">
        <f t="shared" si="17"/>
        <v>0</v>
      </c>
      <c r="V55" s="2">
        <f t="shared" si="17"/>
        <v>0</v>
      </c>
      <c r="W55" s="2">
        <f t="shared" si="17"/>
        <v>0</v>
      </c>
      <c r="X55" s="2">
        <f t="shared" si="17"/>
        <v>1</v>
      </c>
      <c r="Y55" s="2">
        <f t="shared" si="17"/>
        <v>4</v>
      </c>
      <c r="Z55" s="2">
        <f>M43</f>
        <v>0</v>
      </c>
      <c r="AA55" s="2">
        <f>N43</f>
        <v>7</v>
      </c>
      <c r="AB55" s="2">
        <f>B44</f>
        <v>0</v>
      </c>
      <c r="AC55" s="2">
        <f>C44</f>
        <v>0</v>
      </c>
      <c r="AD55" s="2">
        <f t="shared" ref="AD55:AK55" si="18">D44</f>
        <v>1</v>
      </c>
      <c r="AE55" s="2">
        <f>E44</f>
        <v>2</v>
      </c>
      <c r="AF55" s="2">
        <f t="shared" si="18"/>
        <v>2</v>
      </c>
      <c r="AG55" s="2">
        <f t="shared" si="18"/>
        <v>0</v>
      </c>
      <c r="AH55" s="2">
        <f t="shared" si="18"/>
        <v>0</v>
      </c>
      <c r="AI55" s="2">
        <f t="shared" si="18"/>
        <v>5</v>
      </c>
      <c r="AJ55" s="2">
        <f t="shared" si="18"/>
        <v>0</v>
      </c>
      <c r="AK55" s="2">
        <f t="shared" si="18"/>
        <v>0</v>
      </c>
      <c r="AL55" s="2">
        <f>L44</f>
        <v>2</v>
      </c>
      <c r="AM55" s="2">
        <f>M44</f>
        <v>1</v>
      </c>
      <c r="AN55" s="2">
        <f>N44</f>
        <v>13</v>
      </c>
      <c r="AO55" s="2">
        <f>B45</f>
        <v>1</v>
      </c>
      <c r="AP55" s="2">
        <f t="shared" ref="AP55:BA55" si="19">C45</f>
        <v>1</v>
      </c>
      <c r="AQ55" s="2">
        <f>D45</f>
        <v>4</v>
      </c>
      <c r="AR55" s="2">
        <f t="shared" si="19"/>
        <v>2</v>
      </c>
      <c r="AS55" s="2">
        <f t="shared" si="19"/>
        <v>5</v>
      </c>
      <c r="AT55" s="2">
        <f t="shared" si="19"/>
        <v>0</v>
      </c>
      <c r="AU55" s="2">
        <f t="shared" si="19"/>
        <v>3</v>
      </c>
      <c r="AV55" s="2">
        <f t="shared" si="19"/>
        <v>6</v>
      </c>
      <c r="AW55" s="2">
        <f t="shared" si="19"/>
        <v>1</v>
      </c>
      <c r="AX55" s="2">
        <f t="shared" si="19"/>
        <v>0</v>
      </c>
      <c r="AY55" s="2">
        <f t="shared" si="19"/>
        <v>12</v>
      </c>
      <c r="AZ55" s="2">
        <f t="shared" si="19"/>
        <v>3</v>
      </c>
      <c r="BA55" s="2">
        <f t="shared" si="19"/>
        <v>38</v>
      </c>
      <c r="BB55" s="2">
        <f>B46</f>
        <v>152</v>
      </c>
      <c r="BC55" s="2">
        <f t="shared" ref="BC55:BN55" si="20">C46</f>
        <v>253</v>
      </c>
      <c r="BD55" s="2">
        <f t="shared" si="20"/>
        <v>345</v>
      </c>
      <c r="BE55" s="2">
        <f t="shared" si="20"/>
        <v>256</v>
      </c>
      <c r="BF55" s="2">
        <f t="shared" si="20"/>
        <v>549</v>
      </c>
      <c r="BG55" s="2">
        <f t="shared" si="20"/>
        <v>23</v>
      </c>
      <c r="BH55" s="2">
        <f t="shared" si="20"/>
        <v>105</v>
      </c>
      <c r="BI55" s="2">
        <f t="shared" si="20"/>
        <v>267</v>
      </c>
      <c r="BJ55" s="2">
        <f t="shared" si="20"/>
        <v>77</v>
      </c>
      <c r="BK55" s="2">
        <f>K46</f>
        <v>20</v>
      </c>
      <c r="BL55" s="2">
        <f t="shared" si="20"/>
        <v>649</v>
      </c>
      <c r="BM55" s="2">
        <f t="shared" si="20"/>
        <v>165</v>
      </c>
      <c r="BN55" s="2">
        <f t="shared" si="20"/>
        <v>2861</v>
      </c>
      <c r="BO55" s="2">
        <f>B48</f>
        <v>0</v>
      </c>
      <c r="BP55" s="2">
        <f t="shared" ref="BP55:BZ55" si="21">C48</f>
        <v>2</v>
      </c>
      <c r="BQ55" s="2">
        <f t="shared" si="21"/>
        <v>2</v>
      </c>
      <c r="BR55" s="2">
        <f t="shared" si="21"/>
        <v>0</v>
      </c>
      <c r="BS55" s="2">
        <f t="shared" si="21"/>
        <v>3</v>
      </c>
      <c r="BT55" s="2">
        <f t="shared" si="21"/>
        <v>0</v>
      </c>
      <c r="BU55" s="2">
        <f>H48</f>
        <v>0</v>
      </c>
      <c r="BV55" s="2">
        <f t="shared" si="21"/>
        <v>5</v>
      </c>
      <c r="BW55" s="2">
        <f t="shared" si="21"/>
        <v>0</v>
      </c>
      <c r="BX55" s="2">
        <f t="shared" si="21"/>
        <v>0</v>
      </c>
      <c r="BY55" s="2">
        <f t="shared" si="21"/>
        <v>4</v>
      </c>
      <c r="BZ55" s="2">
        <f t="shared" si="21"/>
        <v>0</v>
      </c>
      <c r="CA55" s="2">
        <f>SUM(BO55:BZ55)</f>
        <v>16</v>
      </c>
      <c r="CB55" s="2">
        <f>H49</f>
        <v>3</v>
      </c>
      <c r="CC55" s="3">
        <f>B49</f>
        <v>4</v>
      </c>
      <c r="CD55" s="3">
        <f>K49</f>
        <v>3</v>
      </c>
      <c r="CE55" s="3">
        <f>E49</f>
        <v>5</v>
      </c>
      <c r="CF55" s="2">
        <f>SUM(CB55:CE55)</f>
        <v>15</v>
      </c>
      <c r="CG55" s="3">
        <v>5</v>
      </c>
      <c r="CH55" s="2">
        <v>3</v>
      </c>
      <c r="CI55" s="2">
        <v>5</v>
      </c>
      <c r="CJ55" s="2">
        <v>2</v>
      </c>
      <c r="CK55" s="3">
        <f>SUM(CG55:CJ55)</f>
        <v>15</v>
      </c>
      <c r="CL55" s="3" t="str">
        <f>B12</f>
        <v>BERNAL AVE</v>
      </c>
      <c r="CM55" s="3" t="str">
        <f>E12</f>
        <v>BERNAL AVE</v>
      </c>
      <c r="CN55" s="3" t="str">
        <f>H12</f>
        <v>SUNOL BLVD</v>
      </c>
      <c r="CO55" s="3" t="str">
        <f>K12</f>
        <v>1ST ST</v>
      </c>
      <c r="CP55" s="11">
        <f>A4</f>
        <v>45776</v>
      </c>
      <c r="CQ55" s="3" t="str">
        <f>A8</f>
        <v>7:55 AM - 8:55 AM</v>
      </c>
      <c r="CR55" s="3"/>
    </row>
    <row r="56" spans="1:9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</row>
    <row r="57" spans="1:9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</row>
  </sheetData>
  <mergeCells count="30">
    <mergeCell ref="B51:D51"/>
    <mergeCell ref="E51:G51"/>
    <mergeCell ref="H51:J51"/>
    <mergeCell ref="K51:M51"/>
    <mergeCell ref="P51:R51"/>
    <mergeCell ref="P40:R40"/>
    <mergeCell ref="B49:D49"/>
    <mergeCell ref="E49:G49"/>
    <mergeCell ref="H49:J49"/>
    <mergeCell ref="K49:M49"/>
    <mergeCell ref="P49:R49"/>
    <mergeCell ref="O40:O41"/>
    <mergeCell ref="A40:A41"/>
    <mergeCell ref="B40:D40"/>
    <mergeCell ref="E40:G40"/>
    <mergeCell ref="H40:J40"/>
    <mergeCell ref="K40:M40"/>
    <mergeCell ref="T13:W13"/>
    <mergeCell ref="P13:S13"/>
    <mergeCell ref="A12:A14"/>
    <mergeCell ref="B12:D12"/>
    <mergeCell ref="E12:G12"/>
    <mergeCell ref="H12:J12"/>
    <mergeCell ref="K12:M12"/>
    <mergeCell ref="N12:N14"/>
    <mergeCell ref="O12:O14"/>
    <mergeCell ref="B13:D13"/>
    <mergeCell ref="E13:G13"/>
    <mergeCell ref="H13:J13"/>
    <mergeCell ref="K13:M13"/>
  </mergeCells>
  <phoneticPr fontId="9" type="noConversion"/>
  <conditionalFormatting sqref="A15:W38">
    <cfRule type="expression" dxfId="1" priority="1">
      <formula>$CU15=1</formula>
    </cfRule>
    <cfRule type="expression" dxfId="0" priority="2">
      <formula>$CY15=1</formula>
    </cfRule>
  </conditionalFormatting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Site Summary 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 Pol</dc:creator>
  <cp:lastModifiedBy>Mark Candland</cp:lastModifiedBy>
  <cp:lastPrinted>2025-05-26T10:13:00Z</cp:lastPrinted>
  <dcterms:created xsi:type="dcterms:W3CDTF">2014-02-01T20:03:32Z</dcterms:created>
  <dcterms:modified xsi:type="dcterms:W3CDTF">2026-09-08T23:03:44Z</dcterms:modified>
</cp:coreProperties>
</file>